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xr:revisionPtr revIDLastSave="0" documentId="13_ncr:1_{F3F35925-7AE8-4CAE-BFA0-F4855C096A0F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Rekapitulace" sheetId="12" r:id="rId1"/>
    <sheet name="Rekapitulace stavby" sheetId="1" r:id="rId2"/>
    <sheet name="SO 07.1.1 - Přeložka sběr..." sheetId="2" r:id="rId3"/>
    <sheet name="SO 07.1.2 - Přeložka sběr..." sheetId="3" r:id="rId4"/>
    <sheet name="SO 07.1.3 - Přeložka sběr..." sheetId="4" r:id="rId5"/>
    <sheet name="SO 07.2 - Zajištění stave..." sheetId="5" r:id="rId6"/>
    <sheet name="SO 10 - Rušení stok" sheetId="6" r:id="rId7"/>
    <sheet name="SO 50 - Provizorní vjezd" sheetId="7" r:id="rId8"/>
    <sheet name="VRN - Vedlejší rozpočtové..." sheetId="8" r:id="rId9"/>
    <sheet name="ON - Ostatní náklady" sheetId="9" r:id="rId10"/>
    <sheet name="Seznam figur" sheetId="10" r:id="rId11"/>
    <sheet name="Pokyny pro vyplnění" sheetId="11" r:id="rId12"/>
  </sheets>
  <definedNames>
    <definedName name="_xlnm._FilterDatabase" localSheetId="9" hidden="1">'ON - Ostatní náklady'!$C$79:$K$88</definedName>
    <definedName name="_xlnm._FilterDatabase" localSheetId="2" hidden="1">'SO 07.1.1 - Přeložka sběr...'!$C$97:$K$549</definedName>
    <definedName name="_xlnm._FilterDatabase" localSheetId="3" hidden="1">'SO 07.1.2 - Přeložka sběr...'!$C$92:$K$216</definedName>
    <definedName name="_xlnm._FilterDatabase" localSheetId="4" hidden="1">'SO 07.1.3 - Přeložka sběr...'!$C$91:$K$375</definedName>
    <definedName name="_xlnm._FilterDatabase" localSheetId="5" hidden="1">'SO 07.2 - Zajištění stave...'!$C$88:$K$664</definedName>
    <definedName name="_xlnm._FilterDatabase" localSheetId="6" hidden="1">'SO 10 - Rušení stok'!$C$85:$K$141</definedName>
    <definedName name="_xlnm._FilterDatabase" localSheetId="7" hidden="1">'SO 50 - Provizorní vjezd'!$C$87:$K$301</definedName>
    <definedName name="_xlnm._FilterDatabase" localSheetId="8" hidden="1">'VRN - Vedlejší rozpočtové...'!$C$82:$K$90</definedName>
    <definedName name="_xlnm.Print_Titles" localSheetId="9">'ON - Ostatní náklady'!$79:$79</definedName>
    <definedName name="_xlnm.Print_Titles" localSheetId="1">'Rekapitulace stavby'!$52:$52</definedName>
    <definedName name="_xlnm.Print_Titles" localSheetId="10">'Seznam figur'!$9:$9</definedName>
    <definedName name="_xlnm.Print_Titles" localSheetId="2">'SO 07.1.1 - Přeložka sběr...'!$97:$97</definedName>
    <definedName name="_xlnm.Print_Titles" localSheetId="3">'SO 07.1.2 - Přeložka sběr...'!$92:$92</definedName>
    <definedName name="_xlnm.Print_Titles" localSheetId="4">'SO 07.1.3 - Přeložka sběr...'!$91:$91</definedName>
    <definedName name="_xlnm.Print_Titles" localSheetId="5">'SO 07.2 - Zajištění stave...'!$88:$88</definedName>
    <definedName name="_xlnm.Print_Titles" localSheetId="6">'SO 10 - Rušení stok'!$85:$85</definedName>
    <definedName name="_xlnm.Print_Titles" localSheetId="7">'SO 50 - Provizorní vjezd'!$87:$87</definedName>
    <definedName name="_xlnm.Print_Titles" localSheetId="8">'VRN - Vedlejší rozpočtové...'!$82:$82</definedName>
    <definedName name="_xlnm.Print_Area" localSheetId="9">'ON - Ostatní náklady'!$C$4:$J$39,'ON - Ostatní náklady'!$C$45:$J$61,'ON - Ostatní náklady'!$C$67:$K$88</definedName>
    <definedName name="_xlnm.Print_Area" localSheetId="11">'Pokyny pro vyplnění'!$B$2:$K$71,'Pokyny pro vyplnění'!$B$74:$K$118,'Pokyny pro vyplnění'!$B$121:$K$161,'Pokyny pro vyplnění'!$B$164:$K$219</definedName>
    <definedName name="_xlnm.Print_Area" localSheetId="1">'Rekapitulace stavby'!$D$4:$AO$36,'Rekapitulace stavby'!$C$42:$AQ$64</definedName>
    <definedName name="_xlnm.Print_Area" localSheetId="10">'Seznam figur'!$C$4:$G$255</definedName>
    <definedName name="_xlnm.Print_Area" localSheetId="2">'SO 07.1.1 - Přeložka sběr...'!$C$4:$J$41,'SO 07.1.1 - Přeložka sběr...'!$C$47:$J$77,'SO 07.1.1 - Přeložka sběr...'!$C$83:$K$549</definedName>
    <definedName name="_xlnm.Print_Area" localSheetId="3">'SO 07.1.2 - Přeložka sběr...'!$C$4:$J$41,'SO 07.1.2 - Přeložka sběr...'!$C$47:$J$72,'SO 07.1.2 - Přeložka sběr...'!$C$78:$K$216</definedName>
    <definedName name="_xlnm.Print_Area" localSheetId="4">'SO 07.1.3 - Přeložka sběr...'!$C$4:$J$41,'SO 07.1.3 - Přeložka sběr...'!$C$47:$J$71,'SO 07.1.3 - Přeložka sběr...'!$C$77:$K$375</definedName>
    <definedName name="_xlnm.Print_Area" localSheetId="5">'SO 07.2 - Zajištění stave...'!$C$4:$J$39,'SO 07.2 - Zajištění stave...'!$C$45:$J$70,'SO 07.2 - Zajištění stave...'!$C$76:$K$664</definedName>
    <definedName name="_xlnm.Print_Area" localSheetId="6">'SO 10 - Rušení stok'!$C$4:$J$39,'SO 10 - Rušení stok'!$C$45:$J$67,'SO 10 - Rušení stok'!$C$73:$K$141</definedName>
    <definedName name="_xlnm.Print_Area" localSheetId="7">'SO 50 - Provizorní vjezd'!$C$4:$J$39,'SO 50 - Provizorní vjezd'!$C$45:$J$69,'SO 50 - Provizorní vjezd'!$C$75:$K$301</definedName>
    <definedName name="_xlnm.Print_Area" localSheetId="8">'VRN - Vedlejší rozpočtové...'!$C$4:$J$39,'VRN - Vedlejší rozpočtové...'!$C$45:$J$64,'VRN - Vedlejší rozpočtové...'!$C$70:$K$90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6" i="12" l="1"/>
  <c r="B57" i="12"/>
  <c r="F57" i="12"/>
  <c r="E57" i="12"/>
  <c r="D57" i="12"/>
  <c r="F47" i="12"/>
  <c r="D47" i="12" s="1"/>
  <c r="E47" i="12"/>
  <c r="M9" i="12" l="1"/>
  <c r="M10" i="12" s="1"/>
  <c r="L9" i="12"/>
  <c r="L10" i="12" s="1"/>
  <c r="I9" i="12"/>
  <c r="B47" i="12"/>
  <c r="F34" i="12"/>
  <c r="E34" i="12"/>
  <c r="I8" i="12"/>
  <c r="B34" i="12"/>
  <c r="B44" i="12" s="1"/>
  <c r="F22" i="12"/>
  <c r="E22" i="12"/>
  <c r="I7" i="12"/>
  <c r="B22" i="12"/>
  <c r="B32" i="12" s="1"/>
  <c r="F13" i="12"/>
  <c r="E13" i="12"/>
  <c r="B13" i="12"/>
  <c r="H6" i="12"/>
  <c r="F12" i="12"/>
  <c r="E12" i="12"/>
  <c r="B12" i="12"/>
  <c r="H5" i="12"/>
  <c r="F11" i="12"/>
  <c r="E11" i="12"/>
  <c r="E20" i="12" s="1"/>
  <c r="B11" i="12"/>
  <c r="B10" i="12"/>
  <c r="B20" i="12" s="1"/>
  <c r="F85" i="12"/>
  <c r="A85" i="12"/>
  <c r="F84" i="12"/>
  <c r="A84" i="12"/>
  <c r="F83" i="12"/>
  <c r="A83" i="12"/>
  <c r="F82" i="12"/>
  <c r="A82" i="12"/>
  <c r="F81" i="12"/>
  <c r="A81" i="12"/>
  <c r="F80" i="12"/>
  <c r="A80" i="12"/>
  <c r="F79" i="12"/>
  <c r="A79" i="12"/>
  <c r="A78" i="12"/>
  <c r="F76" i="12"/>
  <c r="A76" i="12"/>
  <c r="F66" i="12"/>
  <c r="F72" i="12" s="1"/>
  <c r="E66" i="12"/>
  <c r="D66" i="12"/>
  <c r="D72" i="12" s="1"/>
  <c r="F44" i="12"/>
  <c r="E44" i="12"/>
  <c r="D44" i="12"/>
  <c r="F32" i="12"/>
  <c r="E32" i="12"/>
  <c r="D32" i="12"/>
  <c r="C5" i="12"/>
  <c r="C4" i="12"/>
  <c r="C2" i="12"/>
  <c r="D7" i="10"/>
  <c r="J37" i="9"/>
  <c r="J36" i="9"/>
  <c r="AY63" i="1" s="1"/>
  <c r="J35" i="9"/>
  <c r="AX63" i="1" s="1"/>
  <c r="BI88" i="9"/>
  <c r="BH88" i="9"/>
  <c r="BG88" i="9"/>
  <c r="BF88" i="9"/>
  <c r="T88" i="9"/>
  <c r="R88" i="9"/>
  <c r="P88" i="9"/>
  <c r="BI87" i="9"/>
  <c r="BH87" i="9"/>
  <c r="BG87" i="9"/>
  <c r="BF87" i="9"/>
  <c r="T87" i="9"/>
  <c r="R87" i="9"/>
  <c r="P87" i="9"/>
  <c r="BI86" i="9"/>
  <c r="BH86" i="9"/>
  <c r="BG86" i="9"/>
  <c r="BF86" i="9"/>
  <c r="T86" i="9"/>
  <c r="R86" i="9"/>
  <c r="P86" i="9"/>
  <c r="BI85" i="9"/>
  <c r="BH85" i="9"/>
  <c r="BG85" i="9"/>
  <c r="BF85" i="9"/>
  <c r="T85" i="9"/>
  <c r="R85" i="9"/>
  <c r="P85" i="9"/>
  <c r="BI84" i="9"/>
  <c r="BH84" i="9"/>
  <c r="BG84" i="9"/>
  <c r="BF84" i="9"/>
  <c r="T84" i="9"/>
  <c r="R84" i="9"/>
  <c r="P84" i="9"/>
  <c r="BI83" i="9"/>
  <c r="BH83" i="9"/>
  <c r="BG83" i="9"/>
  <c r="BF83" i="9"/>
  <c r="T83" i="9"/>
  <c r="R83" i="9"/>
  <c r="P83" i="9"/>
  <c r="BI82" i="9"/>
  <c r="BH82" i="9"/>
  <c r="BG82" i="9"/>
  <c r="BF82" i="9"/>
  <c r="T82" i="9"/>
  <c r="R82" i="9"/>
  <c r="P82" i="9"/>
  <c r="J77" i="9"/>
  <c r="J76" i="9"/>
  <c r="F76" i="9"/>
  <c r="F74" i="9"/>
  <c r="E72" i="9"/>
  <c r="J55" i="9"/>
  <c r="J54" i="9"/>
  <c r="F54" i="9"/>
  <c r="F52" i="9"/>
  <c r="E50" i="9"/>
  <c r="J18" i="9"/>
  <c r="E18" i="9"/>
  <c r="F77" i="9" s="1"/>
  <c r="J17" i="9"/>
  <c r="J12" i="9"/>
  <c r="J74" i="9" s="1"/>
  <c r="E7" i="9"/>
  <c r="E48" i="9"/>
  <c r="J37" i="8"/>
  <c r="J36" i="8"/>
  <c r="AY62" i="1" s="1"/>
  <c r="J35" i="8"/>
  <c r="AX62" i="1" s="1"/>
  <c r="BI90" i="8"/>
  <c r="BH90" i="8"/>
  <c r="BG90" i="8"/>
  <c r="BF90" i="8"/>
  <c r="T90" i="8"/>
  <c r="T89" i="8" s="1"/>
  <c r="R90" i="8"/>
  <c r="R89" i="8" s="1"/>
  <c r="P90" i="8"/>
  <c r="P89" i="8"/>
  <c r="BI88" i="8"/>
  <c r="BH88" i="8"/>
  <c r="BG88" i="8"/>
  <c r="BF88" i="8"/>
  <c r="T88" i="8"/>
  <c r="T87" i="8" s="1"/>
  <c r="T84" i="8" s="1"/>
  <c r="T83" i="8" s="1"/>
  <c r="R88" i="8"/>
  <c r="R87" i="8"/>
  <c r="P88" i="8"/>
  <c r="P87" i="8"/>
  <c r="P84" i="8" s="1"/>
  <c r="P83" i="8" s="1"/>
  <c r="AU62" i="1" s="1"/>
  <c r="BI86" i="8"/>
  <c r="BH86" i="8"/>
  <c r="BG86" i="8"/>
  <c r="BF86" i="8"/>
  <c r="T86" i="8"/>
  <c r="T85" i="8"/>
  <c r="R86" i="8"/>
  <c r="R85" i="8" s="1"/>
  <c r="R84" i="8" s="1"/>
  <c r="R83" i="8" s="1"/>
  <c r="P86" i="8"/>
  <c r="P85" i="8"/>
  <c r="J80" i="8"/>
  <c r="J79" i="8"/>
  <c r="F79" i="8"/>
  <c r="F77" i="8"/>
  <c r="E75" i="8"/>
  <c r="J55" i="8"/>
  <c r="J54" i="8"/>
  <c r="F54" i="8"/>
  <c r="F52" i="8"/>
  <c r="E50" i="8"/>
  <c r="J18" i="8"/>
  <c r="E18" i="8"/>
  <c r="F80" i="8"/>
  <c r="J17" i="8"/>
  <c r="J12" i="8"/>
  <c r="J52" i="8" s="1"/>
  <c r="E7" i="8"/>
  <c r="E73" i="8"/>
  <c r="J37" i="7"/>
  <c r="J36" i="7"/>
  <c r="AY61" i="1"/>
  <c r="J35" i="7"/>
  <c r="AX61" i="1"/>
  <c r="BI297" i="7"/>
  <c r="BH297" i="7"/>
  <c r="BG297" i="7"/>
  <c r="BF297" i="7"/>
  <c r="T297" i="7"/>
  <c r="T296" i="7"/>
  <c r="R297" i="7"/>
  <c r="R296" i="7"/>
  <c r="P297" i="7"/>
  <c r="P296" i="7" s="1"/>
  <c r="BI295" i="7"/>
  <c r="BH295" i="7"/>
  <c r="BG295" i="7"/>
  <c r="BF295" i="7"/>
  <c r="T295" i="7"/>
  <c r="R295" i="7"/>
  <c r="P295" i="7"/>
  <c r="BI294" i="7"/>
  <c r="BH294" i="7"/>
  <c r="BG294" i="7"/>
  <c r="BF294" i="7"/>
  <c r="T294" i="7"/>
  <c r="R294" i="7"/>
  <c r="P294" i="7"/>
  <c r="BI285" i="7"/>
  <c r="BH285" i="7"/>
  <c r="BG285" i="7"/>
  <c r="BF285" i="7"/>
  <c r="T285" i="7"/>
  <c r="R285" i="7"/>
  <c r="P285" i="7"/>
  <c r="BI278" i="7"/>
  <c r="BH278" i="7"/>
  <c r="BG278" i="7"/>
  <c r="BF278" i="7"/>
  <c r="T278" i="7"/>
  <c r="R278" i="7"/>
  <c r="P278" i="7"/>
  <c r="BI267" i="7"/>
  <c r="BH267" i="7"/>
  <c r="BG267" i="7"/>
  <c r="BF267" i="7"/>
  <c r="T267" i="7"/>
  <c r="R267" i="7"/>
  <c r="P267" i="7"/>
  <c r="BI258" i="7"/>
  <c r="BH258" i="7"/>
  <c r="BG258" i="7"/>
  <c r="BF258" i="7"/>
  <c r="T258" i="7"/>
  <c r="R258" i="7"/>
  <c r="P258" i="7"/>
  <c r="BI253" i="7"/>
  <c r="BH253" i="7"/>
  <c r="BG253" i="7"/>
  <c r="BF253" i="7"/>
  <c r="T253" i="7"/>
  <c r="R253" i="7"/>
  <c r="P253" i="7"/>
  <c r="BI247" i="7"/>
  <c r="BH247" i="7"/>
  <c r="BG247" i="7"/>
  <c r="BF247" i="7"/>
  <c r="T247" i="7"/>
  <c r="R247" i="7"/>
  <c r="P247" i="7"/>
  <c r="BI241" i="7"/>
  <c r="BH241" i="7"/>
  <c r="BG241" i="7"/>
  <c r="BF241" i="7"/>
  <c r="T241" i="7"/>
  <c r="R241" i="7"/>
  <c r="P241" i="7"/>
  <c r="BI236" i="7"/>
  <c r="BH236" i="7"/>
  <c r="BG236" i="7"/>
  <c r="BF236" i="7"/>
  <c r="T236" i="7"/>
  <c r="R236" i="7"/>
  <c r="P236" i="7"/>
  <c r="BI230" i="7"/>
  <c r="BH230" i="7"/>
  <c r="BG230" i="7"/>
  <c r="BF230" i="7"/>
  <c r="T230" i="7"/>
  <c r="R230" i="7"/>
  <c r="P230" i="7"/>
  <c r="BI225" i="7"/>
  <c r="BH225" i="7"/>
  <c r="BG225" i="7"/>
  <c r="BF225" i="7"/>
  <c r="T225" i="7"/>
  <c r="R225" i="7"/>
  <c r="P225" i="7"/>
  <c r="BI221" i="7"/>
  <c r="BH221" i="7"/>
  <c r="BG221" i="7"/>
  <c r="BF221" i="7"/>
  <c r="T221" i="7"/>
  <c r="R221" i="7"/>
  <c r="P221" i="7"/>
  <c r="BI216" i="7"/>
  <c r="BH216" i="7"/>
  <c r="BG216" i="7"/>
  <c r="BF216" i="7"/>
  <c r="T216" i="7"/>
  <c r="R216" i="7"/>
  <c r="P216" i="7"/>
  <c r="BI212" i="7"/>
  <c r="BH212" i="7"/>
  <c r="BG212" i="7"/>
  <c r="BF212" i="7"/>
  <c r="T212" i="7"/>
  <c r="R212" i="7"/>
  <c r="P212" i="7"/>
  <c r="BI207" i="7"/>
  <c r="BH207" i="7"/>
  <c r="BG207" i="7"/>
  <c r="BF207" i="7"/>
  <c r="T207" i="7"/>
  <c r="R207" i="7"/>
  <c r="P207" i="7"/>
  <c r="BI204" i="7"/>
  <c r="BH204" i="7"/>
  <c r="BG204" i="7"/>
  <c r="BF204" i="7"/>
  <c r="T204" i="7"/>
  <c r="R204" i="7"/>
  <c r="P204" i="7"/>
  <c r="BI202" i="7"/>
  <c r="BH202" i="7"/>
  <c r="BG202" i="7"/>
  <c r="BF202" i="7"/>
  <c r="T202" i="7"/>
  <c r="R202" i="7"/>
  <c r="P202" i="7"/>
  <c r="BI199" i="7"/>
  <c r="BH199" i="7"/>
  <c r="BG199" i="7"/>
  <c r="BF199" i="7"/>
  <c r="T199" i="7"/>
  <c r="R199" i="7"/>
  <c r="P199" i="7"/>
  <c r="BI197" i="7"/>
  <c r="BH197" i="7"/>
  <c r="BG197" i="7"/>
  <c r="BF197" i="7"/>
  <c r="T197" i="7"/>
  <c r="R197" i="7"/>
  <c r="P197" i="7"/>
  <c r="BI191" i="7"/>
  <c r="BH191" i="7"/>
  <c r="BG191" i="7"/>
  <c r="BF191" i="7"/>
  <c r="T191" i="7"/>
  <c r="R191" i="7"/>
  <c r="P191" i="7"/>
  <c r="BI186" i="7"/>
  <c r="BH186" i="7"/>
  <c r="BG186" i="7"/>
  <c r="BF186" i="7"/>
  <c r="T186" i="7"/>
  <c r="R186" i="7"/>
  <c r="P186" i="7"/>
  <c r="BI181" i="7"/>
  <c r="BH181" i="7"/>
  <c r="BG181" i="7"/>
  <c r="BF181" i="7"/>
  <c r="T181" i="7"/>
  <c r="R181" i="7"/>
  <c r="P181" i="7"/>
  <c r="BI176" i="7"/>
  <c r="BH176" i="7"/>
  <c r="BG176" i="7"/>
  <c r="BF176" i="7"/>
  <c r="T176" i="7"/>
  <c r="R176" i="7"/>
  <c r="P176" i="7"/>
  <c r="BI171" i="7"/>
  <c r="BH171" i="7"/>
  <c r="BG171" i="7"/>
  <c r="BF171" i="7"/>
  <c r="T171" i="7"/>
  <c r="R171" i="7"/>
  <c r="P171" i="7"/>
  <c r="BI166" i="7"/>
  <c r="BH166" i="7"/>
  <c r="BG166" i="7"/>
  <c r="BF166" i="7"/>
  <c r="T166" i="7"/>
  <c r="R166" i="7"/>
  <c r="P166" i="7"/>
  <c r="BI163" i="7"/>
  <c r="BH163" i="7"/>
  <c r="BG163" i="7"/>
  <c r="BF163" i="7"/>
  <c r="T163" i="7"/>
  <c r="R163" i="7"/>
  <c r="P163" i="7"/>
  <c r="BI159" i="7"/>
  <c r="BH159" i="7"/>
  <c r="BG159" i="7"/>
  <c r="BF159" i="7"/>
  <c r="T159" i="7"/>
  <c r="R159" i="7"/>
  <c r="P159" i="7"/>
  <c r="BI151" i="7"/>
  <c r="BH151" i="7"/>
  <c r="BG151" i="7"/>
  <c r="BF151" i="7"/>
  <c r="T151" i="7"/>
  <c r="R151" i="7"/>
  <c r="P151" i="7"/>
  <c r="BI148" i="7"/>
  <c r="BH148" i="7"/>
  <c r="BG148" i="7"/>
  <c r="BF148" i="7"/>
  <c r="T148" i="7"/>
  <c r="R148" i="7"/>
  <c r="P148" i="7"/>
  <c r="BI143" i="7"/>
  <c r="BH143" i="7"/>
  <c r="BG143" i="7"/>
  <c r="BF143" i="7"/>
  <c r="T143" i="7"/>
  <c r="R143" i="7"/>
  <c r="P143" i="7"/>
  <c r="BI141" i="7"/>
  <c r="BH141" i="7"/>
  <c r="BG141" i="7"/>
  <c r="BF141" i="7"/>
  <c r="T141" i="7"/>
  <c r="R141" i="7"/>
  <c r="P141" i="7"/>
  <c r="BI137" i="7"/>
  <c r="BH137" i="7"/>
  <c r="BG137" i="7"/>
  <c r="BF137" i="7"/>
  <c r="T137" i="7"/>
  <c r="R137" i="7"/>
  <c r="P137" i="7"/>
  <c r="BI133" i="7"/>
  <c r="BH133" i="7"/>
  <c r="BG133" i="7"/>
  <c r="BF133" i="7"/>
  <c r="T133" i="7"/>
  <c r="R133" i="7"/>
  <c r="P133" i="7"/>
  <c r="BI130" i="7"/>
  <c r="BH130" i="7"/>
  <c r="BG130" i="7"/>
  <c r="BF130" i="7"/>
  <c r="T130" i="7"/>
  <c r="R130" i="7"/>
  <c r="P130" i="7"/>
  <c r="BI126" i="7"/>
  <c r="BH126" i="7"/>
  <c r="BG126" i="7"/>
  <c r="BF126" i="7"/>
  <c r="T126" i="7"/>
  <c r="R126" i="7"/>
  <c r="P126" i="7"/>
  <c r="BI121" i="7"/>
  <c r="BH121" i="7"/>
  <c r="BG121" i="7"/>
  <c r="BF121" i="7"/>
  <c r="T121" i="7"/>
  <c r="R121" i="7"/>
  <c r="P121" i="7"/>
  <c r="BI116" i="7"/>
  <c r="BH116" i="7"/>
  <c r="BG116" i="7"/>
  <c r="BF116" i="7"/>
  <c r="T116" i="7"/>
  <c r="R116" i="7"/>
  <c r="P116" i="7"/>
  <c r="BI111" i="7"/>
  <c r="BH111" i="7"/>
  <c r="BG111" i="7"/>
  <c r="BF111" i="7"/>
  <c r="T111" i="7"/>
  <c r="R111" i="7"/>
  <c r="P111" i="7"/>
  <c r="BI107" i="7"/>
  <c r="BH107" i="7"/>
  <c r="BG107" i="7"/>
  <c r="BF107" i="7"/>
  <c r="T107" i="7"/>
  <c r="R107" i="7"/>
  <c r="P107" i="7"/>
  <c r="BI101" i="7"/>
  <c r="BH101" i="7"/>
  <c r="BG101" i="7"/>
  <c r="BF101" i="7"/>
  <c r="T101" i="7"/>
  <c r="R101" i="7"/>
  <c r="P101" i="7"/>
  <c r="BI96" i="7"/>
  <c r="BH96" i="7"/>
  <c r="BG96" i="7"/>
  <c r="BF96" i="7"/>
  <c r="T96" i="7"/>
  <c r="R96" i="7"/>
  <c r="P96" i="7"/>
  <c r="BI91" i="7"/>
  <c r="BH91" i="7"/>
  <c r="BG91" i="7"/>
  <c r="BF91" i="7"/>
  <c r="T91" i="7"/>
  <c r="R91" i="7"/>
  <c r="P91" i="7"/>
  <c r="J85" i="7"/>
  <c r="J84" i="7"/>
  <c r="F84" i="7"/>
  <c r="F82" i="7"/>
  <c r="E80" i="7"/>
  <c r="J55" i="7"/>
  <c r="J54" i="7"/>
  <c r="F54" i="7"/>
  <c r="F52" i="7"/>
  <c r="E50" i="7"/>
  <c r="J18" i="7"/>
  <c r="E18" i="7"/>
  <c r="F55" i="7" s="1"/>
  <c r="J17" i="7"/>
  <c r="J12" i="7"/>
  <c r="J82" i="7"/>
  <c r="E7" i="7"/>
  <c r="E48" i="7" s="1"/>
  <c r="R88" i="6"/>
  <c r="P88" i="6"/>
  <c r="J37" i="6"/>
  <c r="J36" i="6"/>
  <c r="AY60" i="1" s="1"/>
  <c r="J35" i="6"/>
  <c r="AX60" i="1" s="1"/>
  <c r="BI137" i="6"/>
  <c r="BH137" i="6"/>
  <c r="BG137" i="6"/>
  <c r="BF137" i="6"/>
  <c r="T137" i="6"/>
  <c r="R137" i="6"/>
  <c r="P137" i="6"/>
  <c r="BI132" i="6"/>
  <c r="BH132" i="6"/>
  <c r="BG132" i="6"/>
  <c r="BF132" i="6"/>
  <c r="T132" i="6"/>
  <c r="R132" i="6"/>
  <c r="P132" i="6"/>
  <c r="BI130" i="6"/>
  <c r="BH130" i="6"/>
  <c r="BG130" i="6"/>
  <c r="BF130" i="6"/>
  <c r="T130" i="6"/>
  <c r="R130" i="6"/>
  <c r="P130" i="6"/>
  <c r="BI129" i="6"/>
  <c r="BH129" i="6"/>
  <c r="BG129" i="6"/>
  <c r="BF129" i="6"/>
  <c r="T129" i="6"/>
  <c r="R129" i="6"/>
  <c r="P129" i="6"/>
  <c r="BI122" i="6"/>
  <c r="BH122" i="6"/>
  <c r="BG122" i="6"/>
  <c r="BF122" i="6"/>
  <c r="T122" i="6"/>
  <c r="R122" i="6"/>
  <c r="P122" i="6"/>
  <c r="BI117" i="6"/>
  <c r="BH117" i="6"/>
  <c r="BG117" i="6"/>
  <c r="BF117" i="6"/>
  <c r="T117" i="6"/>
  <c r="R117" i="6"/>
  <c r="P117" i="6"/>
  <c r="BI109" i="6"/>
  <c r="BH109" i="6"/>
  <c r="BG109" i="6"/>
  <c r="BF109" i="6"/>
  <c r="T109" i="6"/>
  <c r="R109" i="6"/>
  <c r="P109" i="6"/>
  <c r="BI105" i="6"/>
  <c r="BH105" i="6"/>
  <c r="BG105" i="6"/>
  <c r="BF105" i="6"/>
  <c r="T105" i="6"/>
  <c r="R105" i="6"/>
  <c r="P105" i="6"/>
  <c r="BI98" i="6"/>
  <c r="BH98" i="6"/>
  <c r="BG98" i="6"/>
  <c r="F35" i="6" s="1"/>
  <c r="BF98" i="6"/>
  <c r="T98" i="6"/>
  <c r="T97" i="6" s="1"/>
  <c r="R98" i="6"/>
  <c r="R97" i="6" s="1"/>
  <c r="P98" i="6"/>
  <c r="P97" i="6"/>
  <c r="BI89" i="6"/>
  <c r="BH89" i="6"/>
  <c r="BG89" i="6"/>
  <c r="BF89" i="6"/>
  <c r="T89" i="6"/>
  <c r="T88" i="6" s="1"/>
  <c r="R89" i="6"/>
  <c r="P89" i="6"/>
  <c r="J83" i="6"/>
  <c r="J82" i="6"/>
  <c r="F82" i="6"/>
  <c r="F80" i="6"/>
  <c r="E78" i="6"/>
  <c r="J55" i="6"/>
  <c r="J54" i="6"/>
  <c r="F54" i="6"/>
  <c r="F52" i="6"/>
  <c r="E50" i="6"/>
  <c r="J18" i="6"/>
  <c r="E18" i="6"/>
  <c r="F83" i="6" s="1"/>
  <c r="J17" i="6"/>
  <c r="J12" i="6"/>
  <c r="J52" i="6" s="1"/>
  <c r="E7" i="6"/>
  <c r="E76" i="6"/>
  <c r="J37" i="5"/>
  <c r="J36" i="5"/>
  <c r="AY59" i="1" s="1"/>
  <c r="J35" i="5"/>
  <c r="AX59" i="1" s="1"/>
  <c r="BI664" i="5"/>
  <c r="BH664" i="5"/>
  <c r="BG664" i="5"/>
  <c r="BF664" i="5"/>
  <c r="T664" i="5"/>
  <c r="R664" i="5"/>
  <c r="P664" i="5"/>
  <c r="BI663" i="5"/>
  <c r="BH663" i="5"/>
  <c r="BG663" i="5"/>
  <c r="BF663" i="5"/>
  <c r="T663" i="5"/>
  <c r="R663" i="5"/>
  <c r="P663" i="5"/>
  <c r="BI661" i="5"/>
  <c r="BH661" i="5"/>
  <c r="BG661" i="5"/>
  <c r="BF661" i="5"/>
  <c r="T661" i="5"/>
  <c r="R661" i="5"/>
  <c r="P661" i="5"/>
  <c r="BI657" i="5"/>
  <c r="BH657" i="5"/>
  <c r="BG657" i="5"/>
  <c r="BF657" i="5"/>
  <c r="T657" i="5"/>
  <c r="R657" i="5"/>
  <c r="P657" i="5"/>
  <c r="BI652" i="5"/>
  <c r="BH652" i="5"/>
  <c r="BG652" i="5"/>
  <c r="BF652" i="5"/>
  <c r="T652" i="5"/>
  <c r="R652" i="5"/>
  <c r="P652" i="5"/>
  <c r="BI639" i="5"/>
  <c r="BH639" i="5"/>
  <c r="BG639" i="5"/>
  <c r="BF639" i="5"/>
  <c r="T639" i="5"/>
  <c r="R639" i="5"/>
  <c r="P639" i="5"/>
  <c r="BI637" i="5"/>
  <c r="BH637" i="5"/>
  <c r="BG637" i="5"/>
  <c r="BF637" i="5"/>
  <c r="T637" i="5"/>
  <c r="R637" i="5"/>
  <c r="P637" i="5"/>
  <c r="BI625" i="5"/>
  <c r="BH625" i="5"/>
  <c r="BG625" i="5"/>
  <c r="BF625" i="5"/>
  <c r="T625" i="5"/>
  <c r="R625" i="5"/>
  <c r="P625" i="5"/>
  <c r="BI612" i="5"/>
  <c r="BH612" i="5"/>
  <c r="BG612" i="5"/>
  <c r="BF612" i="5"/>
  <c r="T612" i="5"/>
  <c r="R612" i="5"/>
  <c r="P612" i="5"/>
  <c r="BI610" i="5"/>
  <c r="BH610" i="5"/>
  <c r="BG610" i="5"/>
  <c r="BF610" i="5"/>
  <c r="T610" i="5"/>
  <c r="R610" i="5"/>
  <c r="P610" i="5"/>
  <c r="BI606" i="5"/>
  <c r="BH606" i="5"/>
  <c r="BG606" i="5"/>
  <c r="BF606" i="5"/>
  <c r="T606" i="5"/>
  <c r="R606" i="5"/>
  <c r="P606" i="5"/>
  <c r="BI593" i="5"/>
  <c r="BH593" i="5"/>
  <c r="BG593" i="5"/>
  <c r="BF593" i="5"/>
  <c r="T593" i="5"/>
  <c r="R593" i="5"/>
  <c r="P593" i="5"/>
  <c r="BI585" i="5"/>
  <c r="BH585" i="5"/>
  <c r="BG585" i="5"/>
  <c r="BF585" i="5"/>
  <c r="T585" i="5"/>
  <c r="R585" i="5"/>
  <c r="P585" i="5"/>
  <c r="BI580" i="5"/>
  <c r="BH580" i="5"/>
  <c r="BG580" i="5"/>
  <c r="BF580" i="5"/>
  <c r="T580" i="5"/>
  <c r="R580" i="5"/>
  <c r="P580" i="5"/>
  <c r="BI578" i="5"/>
  <c r="BH578" i="5"/>
  <c r="BG578" i="5"/>
  <c r="BF578" i="5"/>
  <c r="T578" i="5"/>
  <c r="R578" i="5"/>
  <c r="P578" i="5"/>
  <c r="BI577" i="5"/>
  <c r="BH577" i="5"/>
  <c r="BG577" i="5"/>
  <c r="BF577" i="5"/>
  <c r="T577" i="5"/>
  <c r="R577" i="5"/>
  <c r="P577" i="5"/>
  <c r="BI570" i="5"/>
  <c r="BH570" i="5"/>
  <c r="BG570" i="5"/>
  <c r="BF570" i="5"/>
  <c r="T570" i="5"/>
  <c r="R570" i="5"/>
  <c r="P570" i="5"/>
  <c r="BI565" i="5"/>
  <c r="BH565" i="5"/>
  <c r="BG565" i="5"/>
  <c r="BF565" i="5"/>
  <c r="T565" i="5"/>
  <c r="R565" i="5"/>
  <c r="P565" i="5"/>
  <c r="BI554" i="5"/>
  <c r="BH554" i="5"/>
  <c r="BG554" i="5"/>
  <c r="BF554" i="5"/>
  <c r="T554" i="5"/>
  <c r="T553" i="5"/>
  <c r="R554" i="5"/>
  <c r="R553" i="5" s="1"/>
  <c r="P554" i="5"/>
  <c r="P553" i="5" s="1"/>
  <c r="BI552" i="5"/>
  <c r="BH552" i="5"/>
  <c r="BG552" i="5"/>
  <c r="BF552" i="5"/>
  <c r="T552" i="5"/>
  <c r="R552" i="5"/>
  <c r="P552" i="5"/>
  <c r="BI547" i="5"/>
  <c r="BH547" i="5"/>
  <c r="BG547" i="5"/>
  <c r="BF547" i="5"/>
  <c r="T547" i="5"/>
  <c r="R547" i="5"/>
  <c r="P547" i="5"/>
  <c r="BI544" i="5"/>
  <c r="BH544" i="5"/>
  <c r="BG544" i="5"/>
  <c r="BF544" i="5"/>
  <c r="T544" i="5"/>
  <c r="R544" i="5"/>
  <c r="P544" i="5"/>
  <c r="BI531" i="5"/>
  <c r="BH531" i="5"/>
  <c r="BG531" i="5"/>
  <c r="BF531" i="5"/>
  <c r="T531" i="5"/>
  <c r="R531" i="5"/>
  <c r="P531" i="5"/>
  <c r="BI519" i="5"/>
  <c r="BH519" i="5"/>
  <c r="BG519" i="5"/>
  <c r="BF519" i="5"/>
  <c r="T519" i="5"/>
  <c r="R519" i="5"/>
  <c r="P519" i="5"/>
  <c r="BI509" i="5"/>
  <c r="BH509" i="5"/>
  <c r="BG509" i="5"/>
  <c r="BF509" i="5"/>
  <c r="T509" i="5"/>
  <c r="R509" i="5"/>
  <c r="P509" i="5"/>
  <c r="BI496" i="5"/>
  <c r="BH496" i="5"/>
  <c r="BG496" i="5"/>
  <c r="BF496" i="5"/>
  <c r="T496" i="5"/>
  <c r="R496" i="5"/>
  <c r="P496" i="5"/>
  <c r="BI483" i="5"/>
  <c r="BH483" i="5"/>
  <c r="BG483" i="5"/>
  <c r="BF483" i="5"/>
  <c r="T483" i="5"/>
  <c r="R483" i="5"/>
  <c r="P483" i="5"/>
  <c r="BI478" i="5"/>
  <c r="BH478" i="5"/>
  <c r="BG478" i="5"/>
  <c r="BF478" i="5"/>
  <c r="T478" i="5"/>
  <c r="R478" i="5"/>
  <c r="P478" i="5"/>
  <c r="BI458" i="5"/>
  <c r="BH458" i="5"/>
  <c r="BG458" i="5"/>
  <c r="BF458" i="5"/>
  <c r="T458" i="5"/>
  <c r="R458" i="5"/>
  <c r="P458" i="5"/>
  <c r="BI451" i="5"/>
  <c r="BH451" i="5"/>
  <c r="BG451" i="5"/>
  <c r="BF451" i="5"/>
  <c r="T451" i="5"/>
  <c r="R451" i="5"/>
  <c r="P451" i="5"/>
  <c r="BI444" i="5"/>
  <c r="BH444" i="5"/>
  <c r="BG444" i="5"/>
  <c r="BF444" i="5"/>
  <c r="T444" i="5"/>
  <c r="R444" i="5"/>
  <c r="P444" i="5"/>
  <c r="BI439" i="5"/>
  <c r="BH439" i="5"/>
  <c r="BG439" i="5"/>
  <c r="BF439" i="5"/>
  <c r="T439" i="5"/>
  <c r="R439" i="5"/>
  <c r="P439" i="5"/>
  <c r="BI433" i="5"/>
  <c r="BH433" i="5"/>
  <c r="BG433" i="5"/>
  <c r="BF433" i="5"/>
  <c r="T433" i="5"/>
  <c r="R433" i="5"/>
  <c r="P433" i="5"/>
  <c r="BI390" i="5"/>
  <c r="BH390" i="5"/>
  <c r="BG390" i="5"/>
  <c r="BF390" i="5"/>
  <c r="T390" i="5"/>
  <c r="R390" i="5"/>
  <c r="P390" i="5"/>
  <c r="BI380" i="5"/>
  <c r="BH380" i="5"/>
  <c r="BG380" i="5"/>
  <c r="BF380" i="5"/>
  <c r="T380" i="5"/>
  <c r="R380" i="5"/>
  <c r="P380" i="5"/>
  <c r="BI365" i="5"/>
  <c r="BH365" i="5"/>
  <c r="BG365" i="5"/>
  <c r="BF365" i="5"/>
  <c r="T365" i="5"/>
  <c r="R365" i="5"/>
  <c r="P365" i="5"/>
  <c r="BI352" i="5"/>
  <c r="BH352" i="5"/>
  <c r="BG352" i="5"/>
  <c r="BF352" i="5"/>
  <c r="T352" i="5"/>
  <c r="R352" i="5"/>
  <c r="P352" i="5"/>
  <c r="BI335" i="5"/>
  <c r="BH335" i="5"/>
  <c r="BG335" i="5"/>
  <c r="BF335" i="5"/>
  <c r="T335" i="5"/>
  <c r="R335" i="5"/>
  <c r="P335" i="5"/>
  <c r="BI320" i="5"/>
  <c r="BH320" i="5"/>
  <c r="BG320" i="5"/>
  <c r="BF320" i="5"/>
  <c r="T320" i="5"/>
  <c r="R320" i="5"/>
  <c r="P320" i="5"/>
  <c r="BI313" i="5"/>
  <c r="BH313" i="5"/>
  <c r="BG313" i="5"/>
  <c r="BF313" i="5"/>
  <c r="T313" i="5"/>
  <c r="R313" i="5"/>
  <c r="P313" i="5"/>
  <c r="BI305" i="5"/>
  <c r="BH305" i="5"/>
  <c r="BG305" i="5"/>
  <c r="BF305" i="5"/>
  <c r="T305" i="5"/>
  <c r="R305" i="5"/>
  <c r="P305" i="5"/>
  <c r="BI299" i="5"/>
  <c r="BH299" i="5"/>
  <c r="BG299" i="5"/>
  <c r="BF299" i="5"/>
  <c r="T299" i="5"/>
  <c r="R299" i="5"/>
  <c r="P299" i="5"/>
  <c r="BI285" i="5"/>
  <c r="BH285" i="5"/>
  <c r="BG285" i="5"/>
  <c r="BF285" i="5"/>
  <c r="T285" i="5"/>
  <c r="R285" i="5"/>
  <c r="P285" i="5"/>
  <c r="BI268" i="5"/>
  <c r="BH268" i="5"/>
  <c r="BG268" i="5"/>
  <c r="BF268" i="5"/>
  <c r="T268" i="5"/>
  <c r="R268" i="5"/>
  <c r="P268" i="5"/>
  <c r="BI214" i="5"/>
  <c r="BH214" i="5"/>
  <c r="BG214" i="5"/>
  <c r="BF214" i="5"/>
  <c r="T214" i="5"/>
  <c r="R214" i="5"/>
  <c r="P214" i="5"/>
  <c r="BI212" i="5"/>
  <c r="BH212" i="5"/>
  <c r="BG212" i="5"/>
  <c r="BF212" i="5"/>
  <c r="T212" i="5"/>
  <c r="R212" i="5"/>
  <c r="P212" i="5"/>
  <c r="BI199" i="5"/>
  <c r="BH199" i="5"/>
  <c r="BG199" i="5"/>
  <c r="BF199" i="5"/>
  <c r="T199" i="5"/>
  <c r="R199" i="5"/>
  <c r="P199" i="5"/>
  <c r="BI186" i="5"/>
  <c r="BH186" i="5"/>
  <c r="BG186" i="5"/>
  <c r="BF186" i="5"/>
  <c r="T186" i="5"/>
  <c r="R186" i="5"/>
  <c r="P186" i="5"/>
  <c r="BI177" i="5"/>
  <c r="BH177" i="5"/>
  <c r="BG177" i="5"/>
  <c r="BF177" i="5"/>
  <c r="T177" i="5"/>
  <c r="R177" i="5"/>
  <c r="P177" i="5"/>
  <c r="BI175" i="5"/>
  <c r="BH175" i="5"/>
  <c r="BG175" i="5"/>
  <c r="BF175" i="5"/>
  <c r="T175" i="5"/>
  <c r="R175" i="5"/>
  <c r="P175" i="5"/>
  <c r="BI164" i="5"/>
  <c r="BH164" i="5"/>
  <c r="BG164" i="5"/>
  <c r="BF164" i="5"/>
  <c r="T164" i="5"/>
  <c r="R164" i="5"/>
  <c r="P164" i="5"/>
  <c r="BI155" i="5"/>
  <c r="BH155" i="5"/>
  <c r="BG155" i="5"/>
  <c r="BF155" i="5"/>
  <c r="T155" i="5"/>
  <c r="R155" i="5"/>
  <c r="P155" i="5"/>
  <c r="BI145" i="5"/>
  <c r="BH145" i="5"/>
  <c r="BG145" i="5"/>
  <c r="BF145" i="5"/>
  <c r="T145" i="5"/>
  <c r="R145" i="5"/>
  <c r="P145" i="5"/>
  <c r="BI135" i="5"/>
  <c r="BH135" i="5"/>
  <c r="BG135" i="5"/>
  <c r="BF135" i="5"/>
  <c r="T135" i="5"/>
  <c r="R135" i="5"/>
  <c r="P135" i="5"/>
  <c r="BI119" i="5"/>
  <c r="BH119" i="5"/>
  <c r="BG119" i="5"/>
  <c r="BF119" i="5"/>
  <c r="T119" i="5"/>
  <c r="R119" i="5"/>
  <c r="P119" i="5"/>
  <c r="BI114" i="5"/>
  <c r="BH114" i="5"/>
  <c r="BG114" i="5"/>
  <c r="BF114" i="5"/>
  <c r="T114" i="5"/>
  <c r="R114" i="5"/>
  <c r="P114" i="5"/>
  <c r="BI109" i="5"/>
  <c r="BH109" i="5"/>
  <c r="BG109" i="5"/>
  <c r="BF109" i="5"/>
  <c r="T109" i="5"/>
  <c r="R109" i="5"/>
  <c r="P109" i="5"/>
  <c r="BI105" i="5"/>
  <c r="BH105" i="5"/>
  <c r="BG105" i="5"/>
  <c r="BF105" i="5"/>
  <c r="T105" i="5"/>
  <c r="R105" i="5"/>
  <c r="P105" i="5"/>
  <c r="BI100" i="5"/>
  <c r="BH100" i="5"/>
  <c r="BG100" i="5"/>
  <c r="BF100" i="5"/>
  <c r="T100" i="5"/>
  <c r="R100" i="5"/>
  <c r="P100" i="5"/>
  <c r="BI96" i="5"/>
  <c r="BH96" i="5"/>
  <c r="BG96" i="5"/>
  <c r="BF96" i="5"/>
  <c r="T96" i="5"/>
  <c r="R96" i="5"/>
  <c r="P96" i="5"/>
  <c r="BI92" i="5"/>
  <c r="BH92" i="5"/>
  <c r="BG92" i="5"/>
  <c r="BF92" i="5"/>
  <c r="T92" i="5"/>
  <c r="R92" i="5"/>
  <c r="P92" i="5"/>
  <c r="J86" i="5"/>
  <c r="J85" i="5"/>
  <c r="F85" i="5"/>
  <c r="F83" i="5"/>
  <c r="E81" i="5"/>
  <c r="J55" i="5"/>
  <c r="J54" i="5"/>
  <c r="F54" i="5"/>
  <c r="F52" i="5"/>
  <c r="E50" i="5"/>
  <c r="J18" i="5"/>
  <c r="E18" i="5"/>
  <c r="F86" i="5"/>
  <c r="J17" i="5"/>
  <c r="J12" i="5"/>
  <c r="J52" i="5" s="1"/>
  <c r="E7" i="5"/>
  <c r="E79" i="5" s="1"/>
  <c r="J39" i="4"/>
  <c r="J38" i="4"/>
  <c r="AY58" i="1"/>
  <c r="J37" i="4"/>
  <c r="AX58" i="1" s="1"/>
  <c r="BI371" i="4"/>
  <c r="BH371" i="4"/>
  <c r="BG371" i="4"/>
  <c r="BF371" i="4"/>
  <c r="T371" i="4"/>
  <c r="R371" i="4"/>
  <c r="P371" i="4"/>
  <c r="BI366" i="4"/>
  <c r="BH366" i="4"/>
  <c r="BG366" i="4"/>
  <c r="BF366" i="4"/>
  <c r="T366" i="4"/>
  <c r="R366" i="4"/>
  <c r="P366" i="4"/>
  <c r="BI364" i="4"/>
  <c r="BH364" i="4"/>
  <c r="BG364" i="4"/>
  <c r="BF364" i="4"/>
  <c r="T364" i="4"/>
  <c r="R364" i="4"/>
  <c r="P364" i="4"/>
  <c r="BI363" i="4"/>
  <c r="BH363" i="4"/>
  <c r="BG363" i="4"/>
  <c r="BF363" i="4"/>
  <c r="T363" i="4"/>
  <c r="R363" i="4"/>
  <c r="P363" i="4"/>
  <c r="BI354" i="4"/>
  <c r="BH354" i="4"/>
  <c r="BG354" i="4"/>
  <c r="BF354" i="4"/>
  <c r="T354" i="4"/>
  <c r="R354" i="4"/>
  <c r="P354" i="4"/>
  <c r="BI347" i="4"/>
  <c r="BH347" i="4"/>
  <c r="BG347" i="4"/>
  <c r="BF347" i="4"/>
  <c r="T347" i="4"/>
  <c r="R347" i="4"/>
  <c r="P347" i="4"/>
  <c r="BI332" i="4"/>
  <c r="BH332" i="4"/>
  <c r="BG332" i="4"/>
  <c r="BF332" i="4"/>
  <c r="T332" i="4"/>
  <c r="R332" i="4"/>
  <c r="P332" i="4"/>
  <c r="BI319" i="4"/>
  <c r="BH319" i="4"/>
  <c r="BG319" i="4"/>
  <c r="BF319" i="4"/>
  <c r="T319" i="4"/>
  <c r="R319" i="4"/>
  <c r="P319" i="4"/>
  <c r="BI314" i="4"/>
  <c r="BH314" i="4"/>
  <c r="BG314" i="4"/>
  <c r="BF314" i="4"/>
  <c r="T314" i="4"/>
  <c r="R314" i="4"/>
  <c r="P314" i="4"/>
  <c r="BI307" i="4"/>
  <c r="BH307" i="4"/>
  <c r="BG307" i="4"/>
  <c r="BF307" i="4"/>
  <c r="T307" i="4"/>
  <c r="R307" i="4"/>
  <c r="P307" i="4"/>
  <c r="BI300" i="4"/>
  <c r="BH300" i="4"/>
  <c r="BG300" i="4"/>
  <c r="BF300" i="4"/>
  <c r="T300" i="4"/>
  <c r="R300" i="4"/>
  <c r="P300" i="4"/>
  <c r="BI294" i="4"/>
  <c r="BH294" i="4"/>
  <c r="BG294" i="4"/>
  <c r="BF294" i="4"/>
  <c r="T294" i="4"/>
  <c r="R294" i="4"/>
  <c r="P294" i="4"/>
  <c r="BI288" i="4"/>
  <c r="BH288" i="4"/>
  <c r="BG288" i="4"/>
  <c r="BF288" i="4"/>
  <c r="T288" i="4"/>
  <c r="R288" i="4"/>
  <c r="P288" i="4"/>
  <c r="BI283" i="4"/>
  <c r="BH283" i="4"/>
  <c r="BG283" i="4"/>
  <c r="BF283" i="4"/>
  <c r="T283" i="4"/>
  <c r="R283" i="4"/>
  <c r="P283" i="4"/>
  <c r="BI278" i="4"/>
  <c r="BH278" i="4"/>
  <c r="BG278" i="4"/>
  <c r="BF278" i="4"/>
  <c r="T278" i="4"/>
  <c r="R278" i="4"/>
  <c r="P278" i="4"/>
  <c r="BI273" i="4"/>
  <c r="BH273" i="4"/>
  <c r="BG273" i="4"/>
  <c r="BF273" i="4"/>
  <c r="T273" i="4"/>
  <c r="R273" i="4"/>
  <c r="P273" i="4"/>
  <c r="BI268" i="4"/>
  <c r="BH268" i="4"/>
  <c r="BG268" i="4"/>
  <c r="BF268" i="4"/>
  <c r="T268" i="4"/>
  <c r="R268" i="4"/>
  <c r="P268" i="4"/>
  <c r="BI263" i="4"/>
  <c r="BH263" i="4"/>
  <c r="BG263" i="4"/>
  <c r="BF263" i="4"/>
  <c r="T263" i="4"/>
  <c r="R263" i="4"/>
  <c r="P263" i="4"/>
  <c r="BI259" i="4"/>
  <c r="BH259" i="4"/>
  <c r="BG259" i="4"/>
  <c r="BF259" i="4"/>
  <c r="T259" i="4"/>
  <c r="R259" i="4"/>
  <c r="P259" i="4"/>
  <c r="BI254" i="4"/>
  <c r="BH254" i="4"/>
  <c r="BG254" i="4"/>
  <c r="BF254" i="4"/>
  <c r="T254" i="4"/>
  <c r="R254" i="4"/>
  <c r="P254" i="4"/>
  <c r="BI250" i="4"/>
  <c r="BH250" i="4"/>
  <c r="BG250" i="4"/>
  <c r="BF250" i="4"/>
  <c r="T250" i="4"/>
  <c r="R250" i="4"/>
  <c r="P250" i="4"/>
  <c r="BI246" i="4"/>
  <c r="BH246" i="4"/>
  <c r="BG246" i="4"/>
  <c r="BF246" i="4"/>
  <c r="T246" i="4"/>
  <c r="R246" i="4"/>
  <c r="P246" i="4"/>
  <c r="BI242" i="4"/>
  <c r="BH242" i="4"/>
  <c r="BG242" i="4"/>
  <c r="BF242" i="4"/>
  <c r="T242" i="4"/>
  <c r="R242" i="4"/>
  <c r="P242" i="4"/>
  <c r="BI237" i="4"/>
  <c r="BH237" i="4"/>
  <c r="BG237" i="4"/>
  <c r="BF237" i="4"/>
  <c r="T237" i="4"/>
  <c r="R237" i="4"/>
  <c r="P237" i="4"/>
  <c r="BI235" i="4"/>
  <c r="BH235" i="4"/>
  <c r="BG235" i="4"/>
  <c r="BF235" i="4"/>
  <c r="T235" i="4"/>
  <c r="R235" i="4"/>
  <c r="P235" i="4"/>
  <c r="BI230" i="4"/>
  <c r="BH230" i="4"/>
  <c r="BG230" i="4"/>
  <c r="BF230" i="4"/>
  <c r="T230" i="4"/>
  <c r="R230" i="4"/>
  <c r="P230" i="4"/>
  <c r="BI228" i="4"/>
  <c r="BH228" i="4"/>
  <c r="BG228" i="4"/>
  <c r="BF228" i="4"/>
  <c r="T228" i="4"/>
  <c r="R228" i="4"/>
  <c r="P228" i="4"/>
  <c r="BI221" i="4"/>
  <c r="BH221" i="4"/>
  <c r="BG221" i="4"/>
  <c r="BF221" i="4"/>
  <c r="T221" i="4"/>
  <c r="R221" i="4"/>
  <c r="P221" i="4"/>
  <c r="BI220" i="4"/>
  <c r="BH220" i="4"/>
  <c r="BG220" i="4"/>
  <c r="BF220" i="4"/>
  <c r="T220" i="4"/>
  <c r="R220" i="4"/>
  <c r="P220" i="4"/>
  <c r="BI215" i="4"/>
  <c r="BH215" i="4"/>
  <c r="BG215" i="4"/>
  <c r="BF215" i="4"/>
  <c r="T215" i="4"/>
  <c r="R215" i="4"/>
  <c r="P215" i="4"/>
  <c r="BI214" i="4"/>
  <c r="BH214" i="4"/>
  <c r="BG214" i="4"/>
  <c r="BF214" i="4"/>
  <c r="T214" i="4"/>
  <c r="R214" i="4"/>
  <c r="P214" i="4"/>
  <c r="BI209" i="4"/>
  <c r="BH209" i="4"/>
  <c r="BG209" i="4"/>
  <c r="BF209" i="4"/>
  <c r="T209" i="4"/>
  <c r="R209" i="4"/>
  <c r="P209" i="4"/>
  <c r="BI203" i="4"/>
  <c r="BH203" i="4"/>
  <c r="BG203" i="4"/>
  <c r="BF203" i="4"/>
  <c r="T203" i="4"/>
  <c r="R203" i="4"/>
  <c r="P203" i="4"/>
  <c r="BI198" i="4"/>
  <c r="BH198" i="4"/>
  <c r="BG198" i="4"/>
  <c r="BF198" i="4"/>
  <c r="T198" i="4"/>
  <c r="R198" i="4"/>
  <c r="P198" i="4"/>
  <c r="BI193" i="4"/>
  <c r="BH193" i="4"/>
  <c r="BG193" i="4"/>
  <c r="BF193" i="4"/>
  <c r="T193" i="4"/>
  <c r="R193" i="4"/>
  <c r="P193" i="4"/>
  <c r="BI188" i="4"/>
  <c r="BH188" i="4"/>
  <c r="BG188" i="4"/>
  <c r="BF188" i="4"/>
  <c r="T188" i="4"/>
  <c r="R188" i="4"/>
  <c r="P188" i="4"/>
  <c r="BI183" i="4"/>
  <c r="BH183" i="4"/>
  <c r="BG183" i="4"/>
  <c r="BF183" i="4"/>
  <c r="T183" i="4"/>
  <c r="R183" i="4"/>
  <c r="P183" i="4"/>
  <c r="BI178" i="4"/>
  <c r="BH178" i="4"/>
  <c r="BG178" i="4"/>
  <c r="BF178" i="4"/>
  <c r="T178" i="4"/>
  <c r="R178" i="4"/>
  <c r="P178" i="4"/>
  <c r="BI173" i="4"/>
  <c r="BH173" i="4"/>
  <c r="BG173" i="4"/>
  <c r="BF173" i="4"/>
  <c r="T173" i="4"/>
  <c r="R173" i="4"/>
  <c r="P173" i="4"/>
  <c r="BI168" i="4"/>
  <c r="BH168" i="4"/>
  <c r="BG168" i="4"/>
  <c r="BF168" i="4"/>
  <c r="T168" i="4"/>
  <c r="R168" i="4"/>
  <c r="P168" i="4"/>
  <c r="BI163" i="4"/>
  <c r="BH163" i="4"/>
  <c r="BG163" i="4"/>
  <c r="BF163" i="4"/>
  <c r="T163" i="4"/>
  <c r="R163" i="4"/>
  <c r="P163" i="4"/>
  <c r="BI158" i="4"/>
  <c r="BH158" i="4"/>
  <c r="BG158" i="4"/>
  <c r="BF158" i="4"/>
  <c r="T158" i="4"/>
  <c r="R158" i="4"/>
  <c r="P158" i="4"/>
  <c r="BI153" i="4"/>
  <c r="BH153" i="4"/>
  <c r="BG153" i="4"/>
  <c r="BF153" i="4"/>
  <c r="T153" i="4"/>
  <c r="R153" i="4"/>
  <c r="P153" i="4"/>
  <c r="BI147" i="4"/>
  <c r="BH147" i="4"/>
  <c r="BG147" i="4"/>
  <c r="BF147" i="4"/>
  <c r="T147" i="4"/>
  <c r="R147" i="4"/>
  <c r="P147" i="4"/>
  <c r="BI141" i="4"/>
  <c r="BH141" i="4"/>
  <c r="BG141" i="4"/>
  <c r="BF141" i="4"/>
  <c r="T141" i="4"/>
  <c r="R141" i="4"/>
  <c r="P141" i="4"/>
  <c r="BI136" i="4"/>
  <c r="BH136" i="4"/>
  <c r="BG136" i="4"/>
  <c r="BF136" i="4"/>
  <c r="T136" i="4"/>
  <c r="R136" i="4"/>
  <c r="P136" i="4"/>
  <c r="BI131" i="4"/>
  <c r="BH131" i="4"/>
  <c r="BG131" i="4"/>
  <c r="BF131" i="4"/>
  <c r="T131" i="4"/>
  <c r="R131" i="4"/>
  <c r="P131" i="4"/>
  <c r="BI126" i="4"/>
  <c r="BH126" i="4"/>
  <c r="BG126" i="4"/>
  <c r="BF126" i="4"/>
  <c r="T126" i="4"/>
  <c r="R126" i="4"/>
  <c r="P126" i="4"/>
  <c r="BI121" i="4"/>
  <c r="BH121" i="4"/>
  <c r="BG121" i="4"/>
  <c r="BF121" i="4"/>
  <c r="T121" i="4"/>
  <c r="R121" i="4"/>
  <c r="P121" i="4"/>
  <c r="BI116" i="4"/>
  <c r="BH116" i="4"/>
  <c r="BG116" i="4"/>
  <c r="BF116" i="4"/>
  <c r="T116" i="4"/>
  <c r="R116" i="4"/>
  <c r="P116" i="4"/>
  <c r="BI111" i="4"/>
  <c r="BH111" i="4"/>
  <c r="BG111" i="4"/>
  <c r="BF111" i="4"/>
  <c r="T111" i="4"/>
  <c r="R111" i="4"/>
  <c r="P111" i="4"/>
  <c r="BI105" i="4"/>
  <c r="BH105" i="4"/>
  <c r="BG105" i="4"/>
  <c r="BF105" i="4"/>
  <c r="T105" i="4"/>
  <c r="R105" i="4"/>
  <c r="P105" i="4"/>
  <c r="BI100" i="4"/>
  <c r="BH100" i="4"/>
  <c r="BG100" i="4"/>
  <c r="BF100" i="4"/>
  <c r="T100" i="4"/>
  <c r="R100" i="4"/>
  <c r="P100" i="4"/>
  <c r="BI95" i="4"/>
  <c r="BH95" i="4"/>
  <c r="BG95" i="4"/>
  <c r="BF95" i="4"/>
  <c r="T95" i="4"/>
  <c r="R95" i="4"/>
  <c r="P95" i="4"/>
  <c r="J89" i="4"/>
  <c r="J88" i="4"/>
  <c r="F88" i="4"/>
  <c r="F86" i="4"/>
  <c r="E84" i="4"/>
  <c r="J59" i="4"/>
  <c r="J58" i="4"/>
  <c r="F58" i="4"/>
  <c r="F56" i="4"/>
  <c r="E54" i="4"/>
  <c r="J20" i="4"/>
  <c r="E20" i="4"/>
  <c r="F89" i="4"/>
  <c r="J19" i="4"/>
  <c r="J14" i="4"/>
  <c r="J56" i="4"/>
  <c r="E7" i="4"/>
  <c r="E80" i="4" s="1"/>
  <c r="J39" i="3"/>
  <c r="J38" i="3"/>
  <c r="AY57" i="1"/>
  <c r="J37" i="3"/>
  <c r="AX57" i="1" s="1"/>
  <c r="BI213" i="3"/>
  <c r="BH213" i="3"/>
  <c r="BG213" i="3"/>
  <c r="BF213" i="3"/>
  <c r="T213" i="3"/>
  <c r="T212" i="3"/>
  <c r="R213" i="3"/>
  <c r="R212" i="3" s="1"/>
  <c r="P213" i="3"/>
  <c r="P212" i="3" s="1"/>
  <c r="BI211" i="3"/>
  <c r="BH211" i="3"/>
  <c r="BG211" i="3"/>
  <c r="BF211" i="3"/>
  <c r="T211" i="3"/>
  <c r="R211" i="3"/>
  <c r="P211" i="3"/>
  <c r="BI208" i="3"/>
  <c r="BH208" i="3"/>
  <c r="BG208" i="3"/>
  <c r="BF208" i="3"/>
  <c r="T208" i="3"/>
  <c r="R208" i="3"/>
  <c r="P208" i="3"/>
  <c r="BI203" i="3"/>
  <c r="BH203" i="3"/>
  <c r="BG203" i="3"/>
  <c r="BF203" i="3"/>
  <c r="T203" i="3"/>
  <c r="R203" i="3"/>
  <c r="P203" i="3"/>
  <c r="BI202" i="3"/>
  <c r="BH202" i="3"/>
  <c r="BG202" i="3"/>
  <c r="BF202" i="3"/>
  <c r="T202" i="3"/>
  <c r="R202" i="3"/>
  <c r="P202" i="3"/>
  <c r="BI201" i="3"/>
  <c r="BH201" i="3"/>
  <c r="BG201" i="3"/>
  <c r="BF201" i="3"/>
  <c r="T201" i="3"/>
  <c r="R201" i="3"/>
  <c r="P201" i="3"/>
  <c r="BI199" i="3"/>
  <c r="BH199" i="3"/>
  <c r="BG199" i="3"/>
  <c r="BF199" i="3"/>
  <c r="T199" i="3"/>
  <c r="R199" i="3"/>
  <c r="P199" i="3"/>
  <c r="BI196" i="3"/>
  <c r="BH196" i="3"/>
  <c r="BG196" i="3"/>
  <c r="BF196" i="3"/>
  <c r="T196" i="3"/>
  <c r="R196" i="3"/>
  <c r="P196" i="3"/>
  <c r="BI194" i="3"/>
  <c r="BH194" i="3"/>
  <c r="BG194" i="3"/>
  <c r="BF194" i="3"/>
  <c r="T194" i="3"/>
  <c r="R194" i="3"/>
  <c r="P194" i="3"/>
  <c r="BI191" i="3"/>
  <c r="BH191" i="3"/>
  <c r="BG191" i="3"/>
  <c r="BF191" i="3"/>
  <c r="T191" i="3"/>
  <c r="R191" i="3"/>
  <c r="P191" i="3"/>
  <c r="BI189" i="3"/>
  <c r="BH189" i="3"/>
  <c r="BG189" i="3"/>
  <c r="BF189" i="3"/>
  <c r="T189" i="3"/>
  <c r="R189" i="3"/>
  <c r="P189" i="3"/>
  <c r="BI186" i="3"/>
  <c r="BH186" i="3"/>
  <c r="BG186" i="3"/>
  <c r="BF186" i="3"/>
  <c r="T186" i="3"/>
  <c r="R186" i="3"/>
  <c r="P186" i="3"/>
  <c r="BI184" i="3"/>
  <c r="BH184" i="3"/>
  <c r="BG184" i="3"/>
  <c r="BF184" i="3"/>
  <c r="T184" i="3"/>
  <c r="R184" i="3"/>
  <c r="P184" i="3"/>
  <c r="BI180" i="3"/>
  <c r="BH180" i="3"/>
  <c r="BG180" i="3"/>
  <c r="BF180" i="3"/>
  <c r="T180" i="3"/>
  <c r="R180" i="3"/>
  <c r="P180" i="3"/>
  <c r="BI176" i="3"/>
  <c r="BH176" i="3"/>
  <c r="BG176" i="3"/>
  <c r="BF176" i="3"/>
  <c r="T176" i="3"/>
  <c r="R176" i="3"/>
  <c r="P176" i="3"/>
  <c r="BI175" i="3"/>
  <c r="BH175" i="3"/>
  <c r="BG175" i="3"/>
  <c r="BF175" i="3"/>
  <c r="T175" i="3"/>
  <c r="R175" i="3"/>
  <c r="P175" i="3"/>
  <c r="BI173" i="3"/>
  <c r="BH173" i="3"/>
  <c r="BG173" i="3"/>
  <c r="BF173" i="3"/>
  <c r="T173" i="3"/>
  <c r="R173" i="3"/>
  <c r="P173" i="3"/>
  <c r="BI168" i="3"/>
  <c r="BH168" i="3"/>
  <c r="BG168" i="3"/>
  <c r="BF168" i="3"/>
  <c r="T168" i="3"/>
  <c r="R168" i="3"/>
  <c r="P168" i="3"/>
  <c r="BI164" i="3"/>
  <c r="BH164" i="3"/>
  <c r="BG164" i="3"/>
  <c r="BF164" i="3"/>
  <c r="T164" i="3"/>
  <c r="R164" i="3"/>
  <c r="P164" i="3"/>
  <c r="BI160" i="3"/>
  <c r="BH160" i="3"/>
  <c r="BG160" i="3"/>
  <c r="BF160" i="3"/>
  <c r="T160" i="3"/>
  <c r="R160" i="3"/>
  <c r="P160" i="3"/>
  <c r="BI155" i="3"/>
  <c r="BH155" i="3"/>
  <c r="BG155" i="3"/>
  <c r="BF155" i="3"/>
  <c r="T155" i="3"/>
  <c r="T154" i="3"/>
  <c r="R155" i="3"/>
  <c r="R154" i="3" s="1"/>
  <c r="P155" i="3"/>
  <c r="P154" i="3"/>
  <c r="BI153" i="3"/>
  <c r="BH153" i="3"/>
  <c r="BG153" i="3"/>
  <c r="BF153" i="3"/>
  <c r="T153" i="3"/>
  <c r="R153" i="3"/>
  <c r="P153" i="3"/>
  <c r="BI149" i="3"/>
  <c r="BH149" i="3"/>
  <c r="BG149" i="3"/>
  <c r="BF149" i="3"/>
  <c r="T149" i="3"/>
  <c r="R149" i="3"/>
  <c r="P149" i="3"/>
  <c r="BI145" i="3"/>
  <c r="BH145" i="3"/>
  <c r="BG145" i="3"/>
  <c r="BF145" i="3"/>
  <c r="T145" i="3"/>
  <c r="R145" i="3"/>
  <c r="P145" i="3"/>
  <c r="BI139" i="3"/>
  <c r="BH139" i="3"/>
  <c r="BG139" i="3"/>
  <c r="BF139" i="3"/>
  <c r="T139" i="3"/>
  <c r="R139" i="3"/>
  <c r="P139" i="3"/>
  <c r="BI131" i="3"/>
  <c r="BH131" i="3"/>
  <c r="BG131" i="3"/>
  <c r="BF131" i="3"/>
  <c r="T131" i="3"/>
  <c r="R131" i="3"/>
  <c r="P131" i="3"/>
  <c r="BI126" i="3"/>
  <c r="BH126" i="3"/>
  <c r="BG126" i="3"/>
  <c r="BF126" i="3"/>
  <c r="T126" i="3"/>
  <c r="R126" i="3"/>
  <c r="P126" i="3"/>
  <c r="BI121" i="3"/>
  <c r="BH121" i="3"/>
  <c r="BG121" i="3"/>
  <c r="BF121" i="3"/>
  <c r="T121" i="3"/>
  <c r="R121" i="3"/>
  <c r="P121" i="3"/>
  <c r="BI117" i="3"/>
  <c r="BH117" i="3"/>
  <c r="BG117" i="3"/>
  <c r="BF117" i="3"/>
  <c r="T117" i="3"/>
  <c r="R117" i="3"/>
  <c r="P117" i="3"/>
  <c r="BI113" i="3"/>
  <c r="BH113" i="3"/>
  <c r="BG113" i="3"/>
  <c r="BF113" i="3"/>
  <c r="T113" i="3"/>
  <c r="R113" i="3"/>
  <c r="P113" i="3"/>
  <c r="BI108" i="3"/>
  <c r="BH108" i="3"/>
  <c r="BG108" i="3"/>
  <c r="BF108" i="3"/>
  <c r="T108" i="3"/>
  <c r="R108" i="3"/>
  <c r="P108" i="3"/>
  <c r="BI106" i="3"/>
  <c r="BH106" i="3"/>
  <c r="BG106" i="3"/>
  <c r="BF106" i="3"/>
  <c r="T106" i="3"/>
  <c r="R106" i="3"/>
  <c r="P106" i="3"/>
  <c r="BI101" i="3"/>
  <c r="BH101" i="3"/>
  <c r="BG101" i="3"/>
  <c r="BF101" i="3"/>
  <c r="T101" i="3"/>
  <c r="R101" i="3"/>
  <c r="P101" i="3"/>
  <c r="BI96" i="3"/>
  <c r="BH96" i="3"/>
  <c r="BG96" i="3"/>
  <c r="BF96" i="3"/>
  <c r="T96" i="3"/>
  <c r="R96" i="3"/>
  <c r="P96" i="3"/>
  <c r="J90" i="3"/>
  <c r="J89" i="3"/>
  <c r="F89" i="3"/>
  <c r="F87" i="3"/>
  <c r="E85" i="3"/>
  <c r="J59" i="3"/>
  <c r="J58" i="3"/>
  <c r="F58" i="3"/>
  <c r="F56" i="3"/>
  <c r="E54" i="3"/>
  <c r="J20" i="3"/>
  <c r="E20" i="3"/>
  <c r="F59" i="3"/>
  <c r="J19" i="3"/>
  <c r="J14" i="3"/>
  <c r="J87" i="3" s="1"/>
  <c r="E7" i="3"/>
  <c r="E81" i="3"/>
  <c r="J39" i="2"/>
  <c r="J38" i="2"/>
  <c r="AY56" i="1"/>
  <c r="J37" i="2"/>
  <c r="AX56" i="1" s="1"/>
  <c r="BI549" i="2"/>
  <c r="BH549" i="2"/>
  <c r="BG549" i="2"/>
  <c r="BF549" i="2"/>
  <c r="T549" i="2"/>
  <c r="R549" i="2"/>
  <c r="P549" i="2"/>
  <c r="BI548" i="2"/>
  <c r="BH548" i="2"/>
  <c r="BG548" i="2"/>
  <c r="BF548" i="2"/>
  <c r="T548" i="2"/>
  <c r="R548" i="2"/>
  <c r="P548" i="2"/>
  <c r="BI544" i="2"/>
  <c r="BH544" i="2"/>
  <c r="BG544" i="2"/>
  <c r="BF544" i="2"/>
  <c r="T544" i="2"/>
  <c r="R544" i="2"/>
  <c r="P544" i="2"/>
  <c r="BI539" i="2"/>
  <c r="BH539" i="2"/>
  <c r="BG539" i="2"/>
  <c r="BF539" i="2"/>
  <c r="T539" i="2"/>
  <c r="R539" i="2"/>
  <c r="P539" i="2"/>
  <c r="BI537" i="2"/>
  <c r="BH537" i="2"/>
  <c r="BG537" i="2"/>
  <c r="BF537" i="2"/>
  <c r="T537" i="2"/>
  <c r="R537" i="2"/>
  <c r="P537" i="2"/>
  <c r="BI536" i="2"/>
  <c r="BH536" i="2"/>
  <c r="BG536" i="2"/>
  <c r="BF536" i="2"/>
  <c r="T536" i="2"/>
  <c r="R536" i="2"/>
  <c r="P536" i="2"/>
  <c r="BI530" i="2"/>
  <c r="BH530" i="2"/>
  <c r="BG530" i="2"/>
  <c r="BF530" i="2"/>
  <c r="T530" i="2"/>
  <c r="R530" i="2"/>
  <c r="P530" i="2"/>
  <c r="BI524" i="2"/>
  <c r="BH524" i="2"/>
  <c r="BG524" i="2"/>
  <c r="BF524" i="2"/>
  <c r="T524" i="2"/>
  <c r="R524" i="2"/>
  <c r="P524" i="2"/>
  <c r="BI513" i="2"/>
  <c r="BH513" i="2"/>
  <c r="BG513" i="2"/>
  <c r="BF513" i="2"/>
  <c r="T513" i="2"/>
  <c r="R513" i="2"/>
  <c r="P513" i="2"/>
  <c r="BI502" i="2"/>
  <c r="BH502" i="2"/>
  <c r="BG502" i="2"/>
  <c r="BF502" i="2"/>
  <c r="T502" i="2"/>
  <c r="R502" i="2"/>
  <c r="P502" i="2"/>
  <c r="BI495" i="2"/>
  <c r="BH495" i="2"/>
  <c r="BG495" i="2"/>
  <c r="BF495" i="2"/>
  <c r="T495" i="2"/>
  <c r="T494" i="2" s="1"/>
  <c r="R495" i="2"/>
  <c r="R494" i="2"/>
  <c r="P495" i="2"/>
  <c r="P494" i="2" s="1"/>
  <c r="BI493" i="2"/>
  <c r="BH493" i="2"/>
  <c r="BG493" i="2"/>
  <c r="BF493" i="2"/>
  <c r="T493" i="2"/>
  <c r="R493" i="2"/>
  <c r="P493" i="2"/>
  <c r="BI492" i="2"/>
  <c r="BH492" i="2"/>
  <c r="BG492" i="2"/>
  <c r="BF492" i="2"/>
  <c r="T492" i="2"/>
  <c r="R492" i="2"/>
  <c r="P492" i="2"/>
  <c r="BI484" i="2"/>
  <c r="BH484" i="2"/>
  <c r="BG484" i="2"/>
  <c r="BF484" i="2"/>
  <c r="T484" i="2"/>
  <c r="R484" i="2"/>
  <c r="P484" i="2"/>
  <c r="BI478" i="2"/>
  <c r="BH478" i="2"/>
  <c r="BG478" i="2"/>
  <c r="BF478" i="2"/>
  <c r="T478" i="2"/>
  <c r="R478" i="2"/>
  <c r="P478" i="2"/>
  <c r="BI472" i="2"/>
  <c r="BH472" i="2"/>
  <c r="BG472" i="2"/>
  <c r="BF472" i="2"/>
  <c r="T472" i="2"/>
  <c r="R472" i="2"/>
  <c r="P472" i="2"/>
  <c r="BI466" i="2"/>
  <c r="BH466" i="2"/>
  <c r="BG466" i="2"/>
  <c r="BF466" i="2"/>
  <c r="T466" i="2"/>
  <c r="R466" i="2"/>
  <c r="P466" i="2"/>
  <c r="BI461" i="2"/>
  <c r="BH461" i="2"/>
  <c r="BG461" i="2"/>
  <c r="BF461" i="2"/>
  <c r="T461" i="2"/>
  <c r="R461" i="2"/>
  <c r="P461" i="2"/>
  <c r="BI452" i="2"/>
  <c r="BH452" i="2"/>
  <c r="BG452" i="2"/>
  <c r="BF452" i="2"/>
  <c r="T452" i="2"/>
  <c r="T451" i="2"/>
  <c r="R452" i="2"/>
  <c r="R451" i="2" s="1"/>
  <c r="P452" i="2"/>
  <c r="P451" i="2" s="1"/>
  <c r="BI443" i="2"/>
  <c r="BH443" i="2"/>
  <c r="BG443" i="2"/>
  <c r="BF443" i="2"/>
  <c r="T443" i="2"/>
  <c r="R443" i="2"/>
  <c r="P443" i="2"/>
  <c r="BI441" i="2"/>
  <c r="BH441" i="2"/>
  <c r="BG441" i="2"/>
  <c r="BF441" i="2"/>
  <c r="T441" i="2"/>
  <c r="R441" i="2"/>
  <c r="P441" i="2"/>
  <c r="BI434" i="2"/>
  <c r="BH434" i="2"/>
  <c r="BG434" i="2"/>
  <c r="BF434" i="2"/>
  <c r="T434" i="2"/>
  <c r="R434" i="2"/>
  <c r="P434" i="2"/>
  <c r="BI427" i="2"/>
  <c r="BH427" i="2"/>
  <c r="BG427" i="2"/>
  <c r="BF427" i="2"/>
  <c r="T427" i="2"/>
  <c r="R427" i="2"/>
  <c r="P427" i="2"/>
  <c r="BI422" i="2"/>
  <c r="BH422" i="2"/>
  <c r="BG422" i="2"/>
  <c r="BF422" i="2"/>
  <c r="T422" i="2"/>
  <c r="R422" i="2"/>
  <c r="P422" i="2"/>
  <c r="BI414" i="2"/>
  <c r="BH414" i="2"/>
  <c r="BG414" i="2"/>
  <c r="BF414" i="2"/>
  <c r="T414" i="2"/>
  <c r="R414" i="2"/>
  <c r="P414" i="2"/>
  <c r="BI406" i="2"/>
  <c r="BH406" i="2"/>
  <c r="BG406" i="2"/>
  <c r="BF406" i="2"/>
  <c r="T406" i="2"/>
  <c r="R406" i="2"/>
  <c r="P406" i="2"/>
  <c r="BI405" i="2"/>
  <c r="BH405" i="2"/>
  <c r="BG405" i="2"/>
  <c r="BF405" i="2"/>
  <c r="T405" i="2"/>
  <c r="R405" i="2"/>
  <c r="P405" i="2"/>
  <c r="BI397" i="2"/>
  <c r="BH397" i="2"/>
  <c r="BG397" i="2"/>
  <c r="BF397" i="2"/>
  <c r="T397" i="2"/>
  <c r="R397" i="2"/>
  <c r="P397" i="2"/>
  <c r="BI392" i="2"/>
  <c r="BH392" i="2"/>
  <c r="BG392" i="2"/>
  <c r="BF392" i="2"/>
  <c r="T392" i="2"/>
  <c r="R392" i="2"/>
  <c r="P392" i="2"/>
  <c r="BI387" i="2"/>
  <c r="BH387" i="2"/>
  <c r="BG387" i="2"/>
  <c r="BF387" i="2"/>
  <c r="T387" i="2"/>
  <c r="R387" i="2"/>
  <c r="P387" i="2"/>
  <c r="BI381" i="2"/>
  <c r="BH381" i="2"/>
  <c r="BG381" i="2"/>
  <c r="BF381" i="2"/>
  <c r="T381" i="2"/>
  <c r="R381" i="2"/>
  <c r="P381" i="2"/>
  <c r="BI379" i="2"/>
  <c r="BH379" i="2"/>
  <c r="BG379" i="2"/>
  <c r="BF379" i="2"/>
  <c r="T379" i="2"/>
  <c r="R379" i="2"/>
  <c r="P379" i="2"/>
  <c r="BI371" i="2"/>
  <c r="BH371" i="2"/>
  <c r="BG371" i="2"/>
  <c r="BF371" i="2"/>
  <c r="T371" i="2"/>
  <c r="R371" i="2"/>
  <c r="P371" i="2"/>
  <c r="BI369" i="2"/>
  <c r="BH369" i="2"/>
  <c r="BG369" i="2"/>
  <c r="BF369" i="2"/>
  <c r="T369" i="2"/>
  <c r="R369" i="2"/>
  <c r="P369" i="2"/>
  <c r="BI358" i="2"/>
  <c r="BH358" i="2"/>
  <c r="BG358" i="2"/>
  <c r="BF358" i="2"/>
  <c r="T358" i="2"/>
  <c r="R358" i="2"/>
  <c r="P358" i="2"/>
  <c r="BI356" i="2"/>
  <c r="BH356" i="2"/>
  <c r="BG356" i="2"/>
  <c r="BF356" i="2"/>
  <c r="T356" i="2"/>
  <c r="R356" i="2"/>
  <c r="P356" i="2"/>
  <c r="BI348" i="2"/>
  <c r="BH348" i="2"/>
  <c r="BG348" i="2"/>
  <c r="BF348" i="2"/>
  <c r="T348" i="2"/>
  <c r="R348" i="2"/>
  <c r="P348" i="2"/>
  <c r="BI346" i="2"/>
  <c r="BH346" i="2"/>
  <c r="BG346" i="2"/>
  <c r="BF346" i="2"/>
  <c r="T346" i="2"/>
  <c r="R346" i="2"/>
  <c r="P346" i="2"/>
  <c r="BI338" i="2"/>
  <c r="BH338" i="2"/>
  <c r="BG338" i="2"/>
  <c r="BF338" i="2"/>
  <c r="T338" i="2"/>
  <c r="R338" i="2"/>
  <c r="P338" i="2"/>
  <c r="BI337" i="2"/>
  <c r="BH337" i="2"/>
  <c r="BG337" i="2"/>
  <c r="BF337" i="2"/>
  <c r="T337" i="2"/>
  <c r="R337" i="2"/>
  <c r="P337" i="2"/>
  <c r="BI332" i="2"/>
  <c r="BH332" i="2"/>
  <c r="BG332" i="2"/>
  <c r="BF332" i="2"/>
  <c r="T332" i="2"/>
  <c r="R332" i="2"/>
  <c r="P332" i="2"/>
  <c r="BI331" i="2"/>
  <c r="BH331" i="2"/>
  <c r="BG331" i="2"/>
  <c r="BF331" i="2"/>
  <c r="T331" i="2"/>
  <c r="R331" i="2"/>
  <c r="P331" i="2"/>
  <c r="BI324" i="2"/>
  <c r="BH324" i="2"/>
  <c r="BG324" i="2"/>
  <c r="BF324" i="2"/>
  <c r="T324" i="2"/>
  <c r="R324" i="2"/>
  <c r="P324" i="2"/>
  <c r="BI323" i="2"/>
  <c r="BH323" i="2"/>
  <c r="BG323" i="2"/>
  <c r="BF323" i="2"/>
  <c r="T323" i="2"/>
  <c r="R323" i="2"/>
  <c r="P323" i="2"/>
  <c r="BI318" i="2"/>
  <c r="BH318" i="2"/>
  <c r="BG318" i="2"/>
  <c r="BF318" i="2"/>
  <c r="T318" i="2"/>
  <c r="R318" i="2"/>
  <c r="P318" i="2"/>
  <c r="BI314" i="2"/>
  <c r="BH314" i="2"/>
  <c r="BG314" i="2"/>
  <c r="BF314" i="2"/>
  <c r="T314" i="2"/>
  <c r="R314" i="2"/>
  <c r="P314" i="2"/>
  <c r="BI308" i="2"/>
  <c r="BH308" i="2"/>
  <c r="BG308" i="2"/>
  <c r="BF308" i="2"/>
  <c r="T308" i="2"/>
  <c r="R308" i="2"/>
  <c r="P308" i="2"/>
  <c r="BI307" i="2"/>
  <c r="BH307" i="2"/>
  <c r="BG307" i="2"/>
  <c r="BF307" i="2"/>
  <c r="T307" i="2"/>
  <c r="R307" i="2"/>
  <c r="P307" i="2"/>
  <c r="BI306" i="2"/>
  <c r="BH306" i="2"/>
  <c r="BG306" i="2"/>
  <c r="BF306" i="2"/>
  <c r="T306" i="2"/>
  <c r="R306" i="2"/>
  <c r="P306" i="2"/>
  <c r="BI300" i="2"/>
  <c r="BH300" i="2"/>
  <c r="BG300" i="2"/>
  <c r="BF300" i="2"/>
  <c r="T300" i="2"/>
  <c r="R300" i="2"/>
  <c r="P300" i="2"/>
  <c r="BI299" i="2"/>
  <c r="BH299" i="2"/>
  <c r="BG299" i="2"/>
  <c r="BF299" i="2"/>
  <c r="T299" i="2"/>
  <c r="R299" i="2"/>
  <c r="P299" i="2"/>
  <c r="BI295" i="2"/>
  <c r="BH295" i="2"/>
  <c r="BG295" i="2"/>
  <c r="BF295" i="2"/>
  <c r="T295" i="2"/>
  <c r="R295" i="2"/>
  <c r="P295" i="2"/>
  <c r="BI287" i="2"/>
  <c r="BH287" i="2"/>
  <c r="BG287" i="2"/>
  <c r="BF287" i="2"/>
  <c r="T287" i="2"/>
  <c r="R287" i="2"/>
  <c r="P287" i="2"/>
  <c r="BI275" i="2"/>
  <c r="BH275" i="2"/>
  <c r="BG275" i="2"/>
  <c r="BF275" i="2"/>
  <c r="T275" i="2"/>
  <c r="R275" i="2"/>
  <c r="P275" i="2"/>
  <c r="BI268" i="2"/>
  <c r="BH268" i="2"/>
  <c r="BG268" i="2"/>
  <c r="BF268" i="2"/>
  <c r="T268" i="2"/>
  <c r="R268" i="2"/>
  <c r="P268" i="2"/>
  <c r="BI264" i="2"/>
  <c r="BH264" i="2"/>
  <c r="BG264" i="2"/>
  <c r="BF264" i="2"/>
  <c r="T264" i="2"/>
  <c r="R264" i="2"/>
  <c r="P264" i="2"/>
  <c r="BI256" i="2"/>
  <c r="BH256" i="2"/>
  <c r="BG256" i="2"/>
  <c r="BF256" i="2"/>
  <c r="T256" i="2"/>
  <c r="R256" i="2"/>
  <c r="P256" i="2"/>
  <c r="BI252" i="2"/>
  <c r="BH252" i="2"/>
  <c r="BG252" i="2"/>
  <c r="BF252" i="2"/>
  <c r="T252" i="2"/>
  <c r="R252" i="2"/>
  <c r="P252" i="2"/>
  <c r="BI248" i="2"/>
  <c r="BH248" i="2"/>
  <c r="BG248" i="2"/>
  <c r="BF248" i="2"/>
  <c r="T248" i="2"/>
  <c r="R248" i="2"/>
  <c r="P248" i="2"/>
  <c r="BI244" i="2"/>
  <c r="BH244" i="2"/>
  <c r="BG244" i="2"/>
  <c r="BF244" i="2"/>
  <c r="T244" i="2"/>
  <c r="R244" i="2"/>
  <c r="P244" i="2"/>
  <c r="BI242" i="2"/>
  <c r="BH242" i="2"/>
  <c r="BG242" i="2"/>
  <c r="BF242" i="2"/>
  <c r="T242" i="2"/>
  <c r="R242" i="2"/>
  <c r="P242" i="2"/>
  <c r="BI236" i="2"/>
  <c r="BH236" i="2"/>
  <c r="BG236" i="2"/>
  <c r="BF236" i="2"/>
  <c r="T236" i="2"/>
  <c r="R236" i="2"/>
  <c r="P236" i="2"/>
  <c r="BI234" i="2"/>
  <c r="BH234" i="2"/>
  <c r="BG234" i="2"/>
  <c r="BF234" i="2"/>
  <c r="T234" i="2"/>
  <c r="R234" i="2"/>
  <c r="P234" i="2"/>
  <c r="BI225" i="2"/>
  <c r="BH225" i="2"/>
  <c r="BG225" i="2"/>
  <c r="BF225" i="2"/>
  <c r="T225" i="2"/>
  <c r="R225" i="2"/>
  <c r="P225" i="2"/>
  <c r="BI217" i="2"/>
  <c r="BH217" i="2"/>
  <c r="BG217" i="2"/>
  <c r="BF217" i="2"/>
  <c r="T217" i="2"/>
  <c r="R217" i="2"/>
  <c r="P217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04" i="2"/>
  <c r="BH204" i="2"/>
  <c r="BG204" i="2"/>
  <c r="BF204" i="2"/>
  <c r="T204" i="2"/>
  <c r="R204" i="2"/>
  <c r="P204" i="2"/>
  <c r="BI193" i="2"/>
  <c r="BH193" i="2"/>
  <c r="BG193" i="2"/>
  <c r="BF193" i="2"/>
  <c r="T193" i="2"/>
  <c r="R193" i="2"/>
  <c r="P193" i="2"/>
  <c r="BI184" i="2"/>
  <c r="BH184" i="2"/>
  <c r="BG184" i="2"/>
  <c r="BF184" i="2"/>
  <c r="T184" i="2"/>
  <c r="R184" i="2"/>
  <c r="P184" i="2"/>
  <c r="BI176" i="2"/>
  <c r="BH176" i="2"/>
  <c r="BG176" i="2"/>
  <c r="BF176" i="2"/>
  <c r="T176" i="2"/>
  <c r="R176" i="2"/>
  <c r="P176" i="2"/>
  <c r="BI169" i="2"/>
  <c r="BH169" i="2"/>
  <c r="BG169" i="2"/>
  <c r="BF169" i="2"/>
  <c r="T169" i="2"/>
  <c r="R169" i="2"/>
  <c r="P169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0" i="2"/>
  <c r="BH150" i="2"/>
  <c r="BG150" i="2"/>
  <c r="BF150" i="2"/>
  <c r="T150" i="2"/>
  <c r="R150" i="2"/>
  <c r="P150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35" i="2"/>
  <c r="BH135" i="2"/>
  <c r="BG135" i="2"/>
  <c r="BF135" i="2"/>
  <c r="T135" i="2"/>
  <c r="R135" i="2"/>
  <c r="P135" i="2"/>
  <c r="BI129" i="2"/>
  <c r="BH129" i="2"/>
  <c r="BG129" i="2"/>
  <c r="BF129" i="2"/>
  <c r="T129" i="2"/>
  <c r="R129" i="2"/>
  <c r="P129" i="2"/>
  <c r="BI122" i="2"/>
  <c r="BH122" i="2"/>
  <c r="BG122" i="2"/>
  <c r="BF122" i="2"/>
  <c r="T122" i="2"/>
  <c r="R122" i="2"/>
  <c r="P122" i="2"/>
  <c r="BI120" i="2"/>
  <c r="BH120" i="2"/>
  <c r="BG120" i="2"/>
  <c r="BF120" i="2"/>
  <c r="T120" i="2"/>
  <c r="R120" i="2"/>
  <c r="P120" i="2"/>
  <c r="BI114" i="2"/>
  <c r="BH114" i="2"/>
  <c r="BG114" i="2"/>
  <c r="BF114" i="2"/>
  <c r="T114" i="2"/>
  <c r="R114" i="2"/>
  <c r="P114" i="2"/>
  <c r="BI105" i="2"/>
  <c r="BH105" i="2"/>
  <c r="BG105" i="2"/>
  <c r="BF105" i="2"/>
  <c r="T105" i="2"/>
  <c r="R105" i="2"/>
  <c r="P105" i="2"/>
  <c r="BI101" i="2"/>
  <c r="BH101" i="2"/>
  <c r="BG101" i="2"/>
  <c r="BF101" i="2"/>
  <c r="T101" i="2"/>
  <c r="T100" i="2" s="1"/>
  <c r="R101" i="2"/>
  <c r="R100" i="2" s="1"/>
  <c r="P101" i="2"/>
  <c r="P100" i="2" s="1"/>
  <c r="J95" i="2"/>
  <c r="J94" i="2"/>
  <c r="F94" i="2"/>
  <c r="F92" i="2"/>
  <c r="E90" i="2"/>
  <c r="J59" i="2"/>
  <c r="J58" i="2"/>
  <c r="F58" i="2"/>
  <c r="F56" i="2"/>
  <c r="E54" i="2"/>
  <c r="J20" i="2"/>
  <c r="E20" i="2"/>
  <c r="F59" i="2"/>
  <c r="J19" i="2"/>
  <c r="J14" i="2"/>
  <c r="J92" i="2"/>
  <c r="E7" i="2"/>
  <c r="E86" i="2" s="1"/>
  <c r="L50" i="1"/>
  <c r="AM50" i="1"/>
  <c r="AM49" i="1"/>
  <c r="L49" i="1"/>
  <c r="AM47" i="1"/>
  <c r="L47" i="1"/>
  <c r="L45" i="1"/>
  <c r="L44" i="1"/>
  <c r="J443" i="2"/>
  <c r="J472" i="2"/>
  <c r="BK96" i="3"/>
  <c r="BK176" i="3"/>
  <c r="J300" i="4"/>
  <c r="BK173" i="4"/>
  <c r="BK578" i="5"/>
  <c r="J380" i="5"/>
  <c r="BK241" i="7"/>
  <c r="J101" i="7"/>
  <c r="J536" i="2"/>
  <c r="J338" i="2"/>
  <c r="BK117" i="3"/>
  <c r="J145" i="3"/>
  <c r="J163" i="4"/>
  <c r="BK141" i="4"/>
  <c r="J299" i="5"/>
  <c r="J335" i="5"/>
  <c r="BK496" i="5"/>
  <c r="J130" i="6"/>
  <c r="J191" i="7"/>
  <c r="BK248" i="2"/>
  <c r="J461" i="2"/>
  <c r="J193" i="2"/>
  <c r="BK194" i="3"/>
  <c r="J363" i="4"/>
  <c r="J347" i="4"/>
  <c r="J439" i="5"/>
  <c r="BK135" i="5"/>
  <c r="J89" i="6"/>
  <c r="BK130" i="7"/>
  <c r="BK414" i="2"/>
  <c r="J502" i="2"/>
  <c r="BK157" i="2"/>
  <c r="J657" i="5"/>
  <c r="BK163" i="7"/>
  <c r="J82" i="9"/>
  <c r="J513" i="2"/>
  <c r="BK150" i="2"/>
  <c r="J101" i="3"/>
  <c r="BK131" i="3"/>
  <c r="J366" i="4"/>
  <c r="J332" i="4"/>
  <c r="BK107" i="7"/>
  <c r="J159" i="7"/>
  <c r="BK204" i="2"/>
  <c r="J156" i="2"/>
  <c r="J122" i="2"/>
  <c r="J242" i="4"/>
  <c r="J141" i="4"/>
  <c r="BK652" i="5"/>
  <c r="BK214" i="5"/>
  <c r="J221" i="7"/>
  <c r="BK96" i="7"/>
  <c r="BK217" i="2"/>
  <c r="J369" i="2"/>
  <c r="BK461" i="2"/>
  <c r="J114" i="2"/>
  <c r="J164" i="3"/>
  <c r="BK131" i="4"/>
  <c r="J235" i="4"/>
  <c r="J625" i="5"/>
  <c r="J458" i="5"/>
  <c r="BK129" i="6"/>
  <c r="J215" i="4"/>
  <c r="J531" i="5"/>
  <c r="BK137" i="6"/>
  <c r="BK221" i="7"/>
  <c r="J422" i="2"/>
  <c r="J242" i="2"/>
  <c r="J176" i="3"/>
  <c r="J149" i="3"/>
  <c r="BK278" i="4"/>
  <c r="J319" i="4"/>
  <c r="BK606" i="5"/>
  <c r="BK92" i="5"/>
  <c r="BK230" i="7"/>
  <c r="BK137" i="7"/>
  <c r="J252" i="2"/>
  <c r="J427" i="2"/>
  <c r="J275" i="2"/>
  <c r="J106" i="3"/>
  <c r="J250" i="4"/>
  <c r="BK307" i="4"/>
  <c r="BK212" i="5"/>
  <c r="J155" i="5"/>
  <c r="BK552" i="5"/>
  <c r="BK295" i="7"/>
  <c r="BK83" i="9"/>
  <c r="BK478" i="2"/>
  <c r="J287" i="2"/>
  <c r="J101" i="2"/>
  <c r="BK145" i="3"/>
  <c r="J188" i="4"/>
  <c r="BK126" i="4"/>
  <c r="J193" i="4"/>
  <c r="BK610" i="5"/>
  <c r="J663" i="5"/>
  <c r="J121" i="7"/>
  <c r="BK202" i="7"/>
  <c r="BK536" i="2"/>
  <c r="J392" i="2"/>
  <c r="BK406" i="2"/>
  <c r="BK177" i="5"/>
  <c r="J216" i="7"/>
  <c r="BK82" i="9"/>
  <c r="J348" i="2"/>
  <c r="BK434" i="2"/>
  <c r="BK144" i="2"/>
  <c r="J155" i="3"/>
  <c r="BK209" i="4"/>
  <c r="J177" i="5"/>
  <c r="BK151" i="7"/>
  <c r="J495" i="2"/>
  <c r="J318" i="2"/>
  <c r="J96" i="3"/>
  <c r="BK189" i="3"/>
  <c r="BK116" i="4"/>
  <c r="BK254" i="4"/>
  <c r="BK268" i="5"/>
  <c r="BK637" i="5"/>
  <c r="J137" i="7"/>
  <c r="J166" i="7"/>
  <c r="BK318" i="2"/>
  <c r="J332" i="2"/>
  <c r="BK356" i="2"/>
  <c r="J203" i="3"/>
  <c r="BK202" i="3"/>
  <c r="J307" i="4"/>
  <c r="BK300" i="4"/>
  <c r="BK544" i="5"/>
  <c r="J305" i="5"/>
  <c r="J241" i="7"/>
  <c r="J111" i="7"/>
  <c r="J83" i="9"/>
  <c r="BK332" i="2"/>
  <c r="BK337" i="2"/>
  <c r="BK348" i="2"/>
  <c r="J189" i="3"/>
  <c r="J183" i="4"/>
  <c r="J178" i="4"/>
  <c r="J661" i="5"/>
  <c r="J199" i="5"/>
  <c r="J122" i="6"/>
  <c r="BK297" i="7"/>
  <c r="BK85" i="9"/>
  <c r="J264" i="2"/>
  <c r="J299" i="2"/>
  <c r="BK252" i="2"/>
  <c r="J199" i="3"/>
  <c r="BK237" i="4"/>
  <c r="BK215" i="4"/>
  <c r="BK313" i="5"/>
  <c r="BK145" i="5"/>
  <c r="J105" i="6"/>
  <c r="J247" i="7"/>
  <c r="J548" i="2"/>
  <c r="J300" i="2"/>
  <c r="BK196" i="3"/>
  <c r="BK164" i="3"/>
  <c r="BK221" i="4"/>
  <c r="J147" i="4"/>
  <c r="J509" i="5"/>
  <c r="J313" i="5"/>
  <c r="BK204" i="7"/>
  <c r="BK116" i="7"/>
  <c r="BK156" i="2"/>
  <c r="BK300" i="2"/>
  <c r="J414" i="2"/>
  <c r="J214" i="5"/>
  <c r="BK258" i="7"/>
  <c r="J176" i="7"/>
  <c r="BK105" i="2"/>
  <c r="BK193" i="2"/>
  <c r="BK484" i="2"/>
  <c r="BK213" i="3"/>
  <c r="J230" i="4"/>
  <c r="J246" i="4"/>
  <c r="BK105" i="5"/>
  <c r="BK585" i="5"/>
  <c r="J258" i="7"/>
  <c r="J314" i="2"/>
  <c r="BK392" i="2"/>
  <c r="BK323" i="2"/>
  <c r="BK101" i="3"/>
  <c r="J105" i="4"/>
  <c r="BK319" i="4"/>
  <c r="J136" i="4"/>
  <c r="J580" i="5"/>
  <c r="BK664" i="5"/>
  <c r="BK133" i="7"/>
  <c r="BK88" i="8"/>
  <c r="J346" i="2"/>
  <c r="BK358" i="2"/>
  <c r="BK106" i="3"/>
  <c r="BK273" i="4"/>
  <c r="BK366" i="4"/>
  <c r="BK478" i="5"/>
  <c r="BK100" i="5"/>
  <c r="J554" i="5"/>
  <c r="BK207" i="7"/>
  <c r="BK143" i="7"/>
  <c r="J158" i="4"/>
  <c r="J390" i="5"/>
  <c r="BK175" i="5"/>
  <c r="J610" i="5"/>
  <c r="BK267" i="7"/>
  <c r="BK86" i="9"/>
  <c r="J176" i="2"/>
  <c r="J331" i="2"/>
  <c r="BK211" i="3"/>
  <c r="BK113" i="3"/>
  <c r="BK136" i="4"/>
  <c r="BK259" i="4"/>
  <c r="J451" i="5"/>
  <c r="J145" i="5"/>
  <c r="J98" i="6"/>
  <c r="BK176" i="7"/>
  <c r="BK84" i="9"/>
  <c r="J381" i="2"/>
  <c r="BK212" i="2"/>
  <c r="BK308" i="2"/>
  <c r="J117" i="3"/>
  <c r="BK100" i="4"/>
  <c r="BK554" i="5"/>
  <c r="J606" i="5"/>
  <c r="J664" i="5"/>
  <c r="J197" i="7"/>
  <c r="J126" i="7"/>
  <c r="BK346" i="2"/>
  <c r="AS55" i="1"/>
  <c r="J175" i="3"/>
  <c r="J214" i="4"/>
  <c r="J175" i="5"/>
  <c r="J547" i="5"/>
  <c r="BK117" i="6"/>
  <c r="J181" i="7"/>
  <c r="J88" i="9"/>
  <c r="J244" i="2"/>
  <c r="BK122" i="2"/>
  <c r="J96" i="5"/>
  <c r="J132" i="6"/>
  <c r="J207" i="7"/>
  <c r="J96" i="7"/>
  <c r="BK268" i="2"/>
  <c r="J397" i="2"/>
  <c r="BK324" i="2"/>
  <c r="BK155" i="3"/>
  <c r="J278" i="4"/>
  <c r="J221" i="4"/>
  <c r="J220" i="4"/>
  <c r="BK531" i="5"/>
  <c r="J91" i="7"/>
  <c r="J530" i="2"/>
  <c r="BK466" i="2"/>
  <c r="BK472" i="2"/>
  <c r="J108" i="3"/>
  <c r="BK153" i="4"/>
  <c r="BK183" i="4"/>
  <c r="J444" i="5"/>
  <c r="BK305" i="5"/>
  <c r="J552" i="5"/>
  <c r="BK236" i="7"/>
  <c r="BK87" i="9"/>
  <c r="J211" i="2"/>
  <c r="J268" i="2"/>
  <c r="BK203" i="3"/>
  <c r="BK149" i="3"/>
  <c r="J254" i="4"/>
  <c r="J186" i="5"/>
  <c r="BK119" i="5"/>
  <c r="J151" i="7"/>
  <c r="J107" i="7"/>
  <c r="BK208" i="3"/>
  <c r="BK235" i="4"/>
  <c r="J131" i="4"/>
  <c r="J121" i="4"/>
  <c r="J228" i="4"/>
  <c r="J593" i="5"/>
  <c r="J308" i="2"/>
  <c r="BK549" i="2"/>
  <c r="J358" i="2"/>
  <c r="J131" i="3"/>
  <c r="J111" i="4"/>
  <c r="BK198" i="4"/>
  <c r="J320" i="5"/>
  <c r="BK114" i="5"/>
  <c r="BK132" i="6"/>
  <c r="BK285" i="7"/>
  <c r="BK441" i="2"/>
  <c r="BK101" i="2"/>
  <c r="BK100" i="2" s="1"/>
  <c r="J194" i="3"/>
  <c r="BK180" i="3"/>
  <c r="J354" i="4"/>
  <c r="BK147" i="4"/>
  <c r="BK365" i="5"/>
  <c r="J483" i="5"/>
  <c r="J212" i="7"/>
  <c r="BK186" i="7"/>
  <c r="J537" i="2"/>
  <c r="BK299" i="2"/>
  <c r="J169" i="2"/>
  <c r="J186" i="3"/>
  <c r="BK105" i="4"/>
  <c r="J578" i="5"/>
  <c r="J433" i="5"/>
  <c r="BK335" i="5"/>
  <c r="J285" i="7"/>
  <c r="BK278" i="7"/>
  <c r="BK88" i="9"/>
  <c r="BK225" i="2"/>
  <c r="J387" i="2"/>
  <c r="J478" i="5"/>
  <c r="BK89" i="6"/>
  <c r="BK88" i="6" s="1"/>
  <c r="J88" i="6" s="1"/>
  <c r="J61" i="6" s="1"/>
  <c r="J163" i="7"/>
  <c r="BK211" i="2"/>
  <c r="J544" i="2"/>
  <c r="BK191" i="3"/>
  <c r="BK139" i="3"/>
  <c r="J314" i="4"/>
  <c r="BK285" i="5"/>
  <c r="J585" i="5"/>
  <c r="BK171" i="7"/>
  <c r="J86" i="9"/>
  <c r="BK242" i="2"/>
  <c r="J371" i="2"/>
  <c r="J153" i="3"/>
  <c r="J160" i="3"/>
  <c r="J273" i="4"/>
  <c r="BK263" i="4"/>
  <c r="J212" i="5"/>
  <c r="J565" i="5"/>
  <c r="BK122" i="6"/>
  <c r="J297" i="7"/>
  <c r="J236" i="7"/>
  <c r="J466" i="2"/>
  <c r="J484" i="2"/>
  <c r="BK530" i="2"/>
  <c r="BK186" i="3"/>
  <c r="J191" i="3"/>
  <c r="BK268" i="4"/>
  <c r="BK347" i="4"/>
  <c r="J544" i="5"/>
  <c r="BK109" i="6"/>
  <c r="BK176" i="2"/>
  <c r="J492" i="2"/>
  <c r="J234" i="2"/>
  <c r="J184" i="2"/>
  <c r="BK422" i="2"/>
  <c r="BK537" i="2"/>
  <c r="J323" i="2"/>
  <c r="J493" i="2"/>
  <c r="J144" i="2"/>
  <c r="J213" i="3"/>
  <c r="J121" i="3"/>
  <c r="J126" i="4"/>
  <c r="BK250" i="4"/>
  <c r="BK95" i="4"/>
  <c r="BK283" i="4"/>
  <c r="BK228" i="4"/>
  <c r="BK186" i="5"/>
  <c r="BK380" i="5"/>
  <c r="J186" i="7"/>
  <c r="J88" i="8"/>
  <c r="J478" i="2"/>
  <c r="J248" i="2"/>
  <c r="BK539" i="2"/>
  <c r="J126" i="3"/>
  <c r="BK220" i="4"/>
  <c r="BK371" i="4"/>
  <c r="BK570" i="5"/>
  <c r="BK657" i="5"/>
  <c r="BK96" i="5"/>
  <c r="BK294" i="7"/>
  <c r="BK90" i="8"/>
  <c r="J105" i="2"/>
  <c r="BK331" i="2"/>
  <c r="BK175" i="3"/>
  <c r="J209" i="4"/>
  <c r="BK288" i="4"/>
  <c r="BK547" i="5"/>
  <c r="J577" i="5"/>
  <c r="BK593" i="5"/>
  <c r="BK130" i="6"/>
  <c r="J171" i="7"/>
  <c r="BK234" i="2"/>
  <c r="J120" i="2"/>
  <c r="J307" i="2"/>
  <c r="J168" i="3"/>
  <c r="BK242" i="4"/>
  <c r="BK111" i="4"/>
  <c r="BK612" i="5"/>
  <c r="BK565" i="5"/>
  <c r="J230" i="7"/>
  <c r="BK295" i="2"/>
  <c r="BK452" i="2"/>
  <c r="J441" i="2"/>
  <c r="BK509" i="5"/>
  <c r="J143" i="7"/>
  <c r="J148" i="7"/>
  <c r="BK338" i="2"/>
  <c r="BK513" i="2"/>
  <c r="BK379" i="2"/>
  <c r="BK121" i="3"/>
  <c r="J283" i="4"/>
  <c r="BK203" i="4"/>
  <c r="J203" i="4"/>
  <c r="BK216" i="7"/>
  <c r="J130" i="7"/>
  <c r="BK120" i="2"/>
  <c r="BK492" i="2"/>
  <c r="J184" i="3"/>
  <c r="J113" i="3"/>
  <c r="BK246" i="4"/>
  <c r="J519" i="5"/>
  <c r="BK433" i="5"/>
  <c r="J109" i="6"/>
  <c r="BK191" i="7"/>
  <c r="BK181" i="7"/>
  <c r="BK548" i="2"/>
  <c r="J217" i="2"/>
  <c r="BK173" i="3"/>
  <c r="BK201" i="3"/>
  <c r="BK163" i="4"/>
  <c r="J294" i="4"/>
  <c r="J570" i="5"/>
  <c r="BK299" i="5"/>
  <c r="J137" i="6"/>
  <c r="J253" i="7"/>
  <c r="BK493" i="2"/>
  <c r="J379" i="2"/>
  <c r="J352" i="5"/>
  <c r="BK451" i="5"/>
  <c r="BK390" i="5"/>
  <c r="J109" i="5"/>
  <c r="J133" i="7"/>
  <c r="BK397" i="2"/>
  <c r="BK135" i="2"/>
  <c r="J225" i="2"/>
  <c r="BK126" i="3"/>
  <c r="J263" i="4"/>
  <c r="J116" i="4"/>
  <c r="J92" i="5"/>
  <c r="J496" i="5"/>
  <c r="BK126" i="7"/>
  <c r="BK212" i="7"/>
  <c r="J549" i="2"/>
  <c r="J295" i="2"/>
  <c r="BK495" i="2"/>
  <c r="BK114" i="2"/>
  <c r="BK363" i="4"/>
  <c r="BK193" i="4"/>
  <c r="J95" i="4"/>
  <c r="BK580" i="5"/>
  <c r="J100" i="5"/>
  <c r="BK483" i="5"/>
  <c r="BK121" i="7"/>
  <c r="J199" i="7"/>
  <c r="BK236" i="2"/>
  <c r="J405" i="2"/>
  <c r="BK184" i="3"/>
  <c r="BK294" i="4"/>
  <c r="J259" i="4"/>
  <c r="J164" i="5"/>
  <c r="BK164" i="5"/>
  <c r="J117" i="6"/>
  <c r="BK253" i="7"/>
  <c r="BK287" i="2"/>
  <c r="BK129" i="2"/>
  <c r="BK256" i="2"/>
  <c r="BK458" i="5"/>
  <c r="J294" i="7"/>
  <c r="BK101" i="7"/>
  <c r="BK502" i="2"/>
  <c r="J324" i="2"/>
  <c r="J212" i="2"/>
  <c r="J180" i="3"/>
  <c r="J371" i="4"/>
  <c r="BK519" i="5"/>
  <c r="J116" i="7"/>
  <c r="BK86" i="8"/>
  <c r="J337" i="2"/>
  <c r="J157" i="2"/>
  <c r="J236" i="2"/>
  <c r="J202" i="3"/>
  <c r="BK230" i="4"/>
  <c r="J168" i="4"/>
  <c r="BK444" i="5"/>
  <c r="J114" i="5"/>
  <c r="J267" i="7"/>
  <c r="BK148" i="7"/>
  <c r="J87" i="9"/>
  <c r="J256" i="2"/>
  <c r="J129" i="2"/>
  <c r="BK184" i="2"/>
  <c r="J173" i="3"/>
  <c r="J198" i="4"/>
  <c r="BK188" i="4"/>
  <c r="BK625" i="5"/>
  <c r="BK661" i="5"/>
  <c r="BK141" i="7"/>
  <c r="J141" i="7"/>
  <c r="BK159" i="7"/>
  <c r="J306" i="2"/>
  <c r="BK314" i="2"/>
  <c r="J524" i="2"/>
  <c r="BK306" i="2"/>
  <c r="BK544" i="2"/>
  <c r="BK381" i="2"/>
  <c r="BK244" i="2"/>
  <c r="BK443" i="2"/>
  <c r="J142" i="2"/>
  <c r="BK307" i="2"/>
  <c r="BK371" i="2"/>
  <c r="BK199" i="3"/>
  <c r="BK160" i="3"/>
  <c r="J268" i="4"/>
  <c r="BK332" i="4"/>
  <c r="BK178" i="4"/>
  <c r="BK314" i="4"/>
  <c r="BK577" i="5"/>
  <c r="J612" i="5"/>
  <c r="J652" i="5"/>
  <c r="J202" i="7"/>
  <c r="BK197" i="7"/>
  <c r="J539" i="2"/>
  <c r="BK427" i="2"/>
  <c r="J135" i="2"/>
  <c r="BK168" i="3"/>
  <c r="BK108" i="3"/>
  <c r="J173" i="4"/>
  <c r="BK320" i="5"/>
  <c r="J639" i="5"/>
  <c r="BK247" i="7"/>
  <c r="J278" i="7"/>
  <c r="BK142" i="2"/>
  <c r="J434" i="2"/>
  <c r="BK264" i="2"/>
  <c r="J208" i="3"/>
  <c r="BK364" i="4"/>
  <c r="BK168" i="4"/>
  <c r="BK109" i="5"/>
  <c r="J119" i="5"/>
  <c r="J129" i="6"/>
  <c r="BK199" i="7"/>
  <c r="J225" i="7"/>
  <c r="BK369" i="2"/>
  <c r="J150" i="2"/>
  <c r="BK153" i="3"/>
  <c r="J139" i="3"/>
  <c r="J100" i="4"/>
  <c r="J288" i="4"/>
  <c r="J268" i="5"/>
  <c r="J105" i="5"/>
  <c r="J295" i="7"/>
  <c r="J90" i="8"/>
  <c r="J452" i="2"/>
  <c r="BK275" i="2"/>
  <c r="BK439" i="5"/>
  <c r="BK105" i="6"/>
  <c r="BK91" i="7"/>
  <c r="J86" i="8"/>
  <c r="BK405" i="2"/>
  <c r="J356" i="2"/>
  <c r="J196" i="3"/>
  <c r="BK158" i="4"/>
  <c r="J364" i="4"/>
  <c r="BK121" i="4"/>
  <c r="J365" i="5"/>
  <c r="J204" i="7"/>
  <c r="J84" i="9"/>
  <c r="BK387" i="2"/>
  <c r="J204" i="2"/>
  <c r="J211" i="3"/>
  <c r="BK214" i="4"/>
  <c r="J153" i="4"/>
  <c r="BK663" i="5"/>
  <c r="J637" i="5"/>
  <c r="J285" i="5"/>
  <c r="BK225" i="7"/>
  <c r="BK111" i="7"/>
  <c r="BK524" i="2"/>
  <c r="J406" i="2"/>
  <c r="BK169" i="2"/>
  <c r="J201" i="3"/>
  <c r="BK354" i="4"/>
  <c r="BK155" i="5"/>
  <c r="J135" i="5"/>
  <c r="BK98" i="6"/>
  <c r="J237" i="4"/>
  <c r="BK639" i="5"/>
  <c r="BK199" i="5"/>
  <c r="BK352" i="5"/>
  <c r="BK166" i="7"/>
  <c r="J85" i="9"/>
  <c r="F86" i="12" l="1"/>
  <c r="F20" i="12"/>
  <c r="F88" i="12" s="1"/>
  <c r="D22" i="12"/>
  <c r="K9" i="12"/>
  <c r="K10" i="12" s="1"/>
  <c r="D34" i="12"/>
  <c r="D13" i="12"/>
  <c r="D12" i="12"/>
  <c r="D11" i="12"/>
  <c r="T241" i="2"/>
  <c r="P501" i="2"/>
  <c r="T144" i="3"/>
  <c r="T172" i="3"/>
  <c r="T146" i="4"/>
  <c r="R293" i="4"/>
  <c r="T365" i="4"/>
  <c r="BK482" i="5"/>
  <c r="J482" i="5" s="1"/>
  <c r="J62" i="5" s="1"/>
  <c r="BK546" i="5"/>
  <c r="J546" i="5"/>
  <c r="J63" i="5"/>
  <c r="BK564" i="5"/>
  <c r="J564" i="5"/>
  <c r="J65" i="5"/>
  <c r="BK576" i="5"/>
  <c r="J576" i="5" s="1"/>
  <c r="J66" i="5" s="1"/>
  <c r="BK579" i="5"/>
  <c r="J579" i="5"/>
  <c r="J67" i="5"/>
  <c r="P104" i="6"/>
  <c r="P87" i="6" s="1"/>
  <c r="P86" i="6" s="1"/>
  <c r="AU60" i="1" s="1"/>
  <c r="T131" i="6"/>
  <c r="BK113" i="2"/>
  <c r="J113" i="2" s="1"/>
  <c r="J66" i="2" s="1"/>
  <c r="BK241" i="2"/>
  <c r="J241" i="2" s="1"/>
  <c r="J69" i="2" s="1"/>
  <c r="P460" i="2"/>
  <c r="BK491" i="2"/>
  <c r="J491" i="2" s="1"/>
  <c r="J72" i="2" s="1"/>
  <c r="R491" i="2"/>
  <c r="BK538" i="2"/>
  <c r="J538" i="2" s="1"/>
  <c r="J76" i="2" s="1"/>
  <c r="BK144" i="3"/>
  <c r="J144" i="3"/>
  <c r="J66" i="3" s="1"/>
  <c r="P172" i="3"/>
  <c r="P94" i="4"/>
  <c r="BK208" i="4"/>
  <c r="J208" i="4" s="1"/>
  <c r="J67" i="4" s="1"/>
  <c r="P362" i="4"/>
  <c r="P482" i="5"/>
  <c r="BK592" i="5"/>
  <c r="J592" i="5" s="1"/>
  <c r="J69" i="5" s="1"/>
  <c r="BK104" i="6"/>
  <c r="J104" i="6" s="1"/>
  <c r="J63" i="6" s="1"/>
  <c r="BK128" i="6"/>
  <c r="J128" i="6"/>
  <c r="J65" i="6" s="1"/>
  <c r="P128" i="2"/>
  <c r="BK183" i="2"/>
  <c r="J183" i="2"/>
  <c r="J68" i="2" s="1"/>
  <c r="R183" i="2"/>
  <c r="BK460" i="2"/>
  <c r="J460" i="2"/>
  <c r="J71" i="2" s="1"/>
  <c r="BK501" i="2"/>
  <c r="J501" i="2"/>
  <c r="J75" i="2"/>
  <c r="R538" i="2"/>
  <c r="BK95" i="3"/>
  <c r="BK94" i="3" s="1"/>
  <c r="J94" i="3" s="1"/>
  <c r="J64" i="3" s="1"/>
  <c r="J95" i="3"/>
  <c r="J65" i="3"/>
  <c r="BK159" i="3"/>
  <c r="J159" i="3" s="1"/>
  <c r="J68" i="3" s="1"/>
  <c r="BK207" i="3"/>
  <c r="J207" i="3" s="1"/>
  <c r="J70" i="3" s="1"/>
  <c r="R94" i="4"/>
  <c r="T208" i="4"/>
  <c r="BK365" i="4"/>
  <c r="J365" i="4" s="1"/>
  <c r="J70" i="4" s="1"/>
  <c r="P91" i="5"/>
  <c r="R592" i="5"/>
  <c r="R591" i="5"/>
  <c r="P116" i="6"/>
  <c r="BK131" i="6"/>
  <c r="J131" i="6" s="1"/>
  <c r="J66" i="6" s="1"/>
  <c r="BK90" i="7"/>
  <c r="R136" i="7"/>
  <c r="T165" i="7"/>
  <c r="P235" i="7"/>
  <c r="R293" i="7"/>
  <c r="BK128" i="2"/>
  <c r="J128" i="2" s="1"/>
  <c r="J67" i="2" s="1"/>
  <c r="T128" i="2"/>
  <c r="T183" i="2"/>
  <c r="R460" i="2"/>
  <c r="P491" i="2"/>
  <c r="P538" i="2"/>
  <c r="P95" i="3"/>
  <c r="P159" i="3"/>
  <c r="P207" i="3"/>
  <c r="T94" i="4"/>
  <c r="R208" i="4"/>
  <c r="R362" i="4"/>
  <c r="T91" i="5"/>
  <c r="T90" i="5"/>
  <c r="R546" i="5"/>
  <c r="T564" i="5"/>
  <c r="T576" i="5"/>
  <c r="T579" i="5"/>
  <c r="BK116" i="6"/>
  <c r="J116" i="6" s="1"/>
  <c r="J64" i="6" s="1"/>
  <c r="P131" i="6"/>
  <c r="R90" i="7"/>
  <c r="BK158" i="7"/>
  <c r="J158" i="7" s="1"/>
  <c r="J63" i="7" s="1"/>
  <c r="R165" i="7"/>
  <c r="T235" i="7"/>
  <c r="P241" i="2"/>
  <c r="R501" i="2"/>
  <c r="R500" i="2"/>
  <c r="R144" i="3"/>
  <c r="R159" i="3"/>
  <c r="R207" i="3"/>
  <c r="BK146" i="4"/>
  <c r="J146" i="4" s="1"/>
  <c r="J66" i="4" s="1"/>
  <c r="BK293" i="4"/>
  <c r="BK93" i="4" s="1"/>
  <c r="J93" i="4" s="1"/>
  <c r="J64" i="4" s="1"/>
  <c r="J293" i="4"/>
  <c r="J68" i="4" s="1"/>
  <c r="R365" i="4"/>
  <c r="T482" i="5"/>
  <c r="T546" i="5"/>
  <c r="P564" i="5"/>
  <c r="R576" i="5"/>
  <c r="P579" i="5"/>
  <c r="R116" i="6"/>
  <c r="T128" i="6"/>
  <c r="P90" i="7"/>
  <c r="T136" i="7"/>
  <c r="BK165" i="7"/>
  <c r="J165" i="7" s="1"/>
  <c r="J64" i="7" s="1"/>
  <c r="R235" i="7"/>
  <c r="R95" i="3"/>
  <c r="T159" i="3"/>
  <c r="T207" i="3"/>
  <c r="BK94" i="4"/>
  <c r="J94" i="4"/>
  <c r="J65" i="4" s="1"/>
  <c r="P208" i="4"/>
  <c r="BK362" i="4"/>
  <c r="J362" i="4"/>
  <c r="J69" i="4" s="1"/>
  <c r="R482" i="5"/>
  <c r="P546" i="5"/>
  <c r="R564" i="5"/>
  <c r="P576" i="5"/>
  <c r="R579" i="5"/>
  <c r="T104" i="6"/>
  <c r="T87" i="6" s="1"/>
  <c r="T86" i="6" s="1"/>
  <c r="R131" i="6"/>
  <c r="T90" i="7"/>
  <c r="P158" i="7"/>
  <c r="P165" i="7"/>
  <c r="BK235" i="7"/>
  <c r="J235" i="7" s="1"/>
  <c r="J66" i="7" s="1"/>
  <c r="T293" i="7"/>
  <c r="R241" i="2"/>
  <c r="T501" i="2"/>
  <c r="P144" i="3"/>
  <c r="BK172" i="3"/>
  <c r="J172" i="3"/>
  <c r="J69" i="3" s="1"/>
  <c r="R146" i="4"/>
  <c r="P293" i="4"/>
  <c r="T362" i="4"/>
  <c r="BK91" i="5"/>
  <c r="J91" i="5" s="1"/>
  <c r="J61" i="5" s="1"/>
  <c r="P592" i="5"/>
  <c r="P591" i="5" s="1"/>
  <c r="R104" i="6"/>
  <c r="P128" i="6"/>
  <c r="P136" i="7"/>
  <c r="T158" i="7"/>
  <c r="P196" i="7"/>
  <c r="T196" i="7"/>
  <c r="P293" i="7"/>
  <c r="P113" i="2"/>
  <c r="R113" i="2"/>
  <c r="T113" i="2"/>
  <c r="R128" i="2"/>
  <c r="P183" i="2"/>
  <c r="T460" i="2"/>
  <c r="T491" i="2"/>
  <c r="T538" i="2"/>
  <c r="T95" i="3"/>
  <c r="T94" i="3"/>
  <c r="T93" i="3"/>
  <c r="R172" i="3"/>
  <c r="P146" i="4"/>
  <c r="T293" i="4"/>
  <c r="P365" i="4"/>
  <c r="R91" i="5"/>
  <c r="R90" i="5" s="1"/>
  <c r="R89" i="5" s="1"/>
  <c r="T592" i="5"/>
  <c r="T591" i="5"/>
  <c r="T116" i="6"/>
  <c r="R128" i="6"/>
  <c r="BK136" i="7"/>
  <c r="J136" i="7"/>
  <c r="J62" i="7" s="1"/>
  <c r="R158" i="7"/>
  <c r="BK196" i="7"/>
  <c r="J196" i="7"/>
  <c r="J65" i="7" s="1"/>
  <c r="R196" i="7"/>
  <c r="BK293" i="7"/>
  <c r="J293" i="7"/>
  <c r="J67" i="7" s="1"/>
  <c r="BK81" i="9"/>
  <c r="J81" i="9"/>
  <c r="J60" i="9"/>
  <c r="P81" i="9"/>
  <c r="P80" i="9" s="1"/>
  <c r="AU63" i="1" s="1"/>
  <c r="R81" i="9"/>
  <c r="R80" i="9" s="1"/>
  <c r="T81" i="9"/>
  <c r="T80" i="9"/>
  <c r="R87" i="6"/>
  <c r="R86" i="6" s="1"/>
  <c r="BK553" i="5"/>
  <c r="J553" i="5"/>
  <c r="J64" i="5" s="1"/>
  <c r="BK212" i="3"/>
  <c r="J212" i="3"/>
  <c r="J71" i="3"/>
  <c r="BK154" i="3"/>
  <c r="J154" i="3"/>
  <c r="J67" i="3"/>
  <c r="BK494" i="2"/>
  <c r="J494" i="2" s="1"/>
  <c r="J73" i="2" s="1"/>
  <c r="BK97" i="6"/>
  <c r="J97" i="6"/>
  <c r="J62" i="6" s="1"/>
  <c r="BK87" i="8"/>
  <c r="J87" i="8"/>
  <c r="J62" i="8"/>
  <c r="BK296" i="7"/>
  <c r="J296" i="7" s="1"/>
  <c r="J68" i="7" s="1"/>
  <c r="BK89" i="8"/>
  <c r="J89" i="8" s="1"/>
  <c r="J63" i="8" s="1"/>
  <c r="BK451" i="2"/>
  <c r="J451" i="2"/>
  <c r="J70" i="2" s="1"/>
  <c r="BK85" i="8"/>
  <c r="J85" i="8"/>
  <c r="J61" i="8"/>
  <c r="E70" i="9"/>
  <c r="F55" i="9"/>
  <c r="BE83" i="9"/>
  <c r="J52" i="9"/>
  <c r="BE84" i="9"/>
  <c r="BE88" i="9"/>
  <c r="BE82" i="9"/>
  <c r="BE85" i="9"/>
  <c r="BE86" i="9"/>
  <c r="BE87" i="9"/>
  <c r="E48" i="8"/>
  <c r="J90" i="7"/>
  <c r="J61" i="7" s="1"/>
  <c r="F55" i="8"/>
  <c r="BE90" i="8"/>
  <c r="BE86" i="8"/>
  <c r="J77" i="8"/>
  <c r="BE88" i="8"/>
  <c r="J52" i="7"/>
  <c r="F85" i="7"/>
  <c r="BE141" i="7"/>
  <c r="BE191" i="7"/>
  <c r="BE204" i="7"/>
  <c r="BE221" i="7"/>
  <c r="BE225" i="7"/>
  <c r="BE230" i="7"/>
  <c r="BE236" i="7"/>
  <c r="BE278" i="7"/>
  <c r="E78" i="7"/>
  <c r="BE91" i="7"/>
  <c r="BE126" i="7"/>
  <c r="BE137" i="7"/>
  <c r="BE199" i="7"/>
  <c r="BE241" i="7"/>
  <c r="BE285" i="7"/>
  <c r="BE197" i="7"/>
  <c r="BE247" i="7"/>
  <c r="BE116" i="7"/>
  <c r="BE207" i="7"/>
  <c r="BE216" i="7"/>
  <c r="BE294" i="7"/>
  <c r="BE295" i="7"/>
  <c r="BE148" i="7"/>
  <c r="BE151" i="7"/>
  <c r="BE181" i="7"/>
  <c r="BE297" i="7"/>
  <c r="BE101" i="7"/>
  <c r="BE121" i="7"/>
  <c r="BE130" i="7"/>
  <c r="BE143" i="7"/>
  <c r="BE159" i="7"/>
  <c r="BE163" i="7"/>
  <c r="BE166" i="7"/>
  <c r="BE171" i="7"/>
  <c r="BE202" i="7"/>
  <c r="BE107" i="7"/>
  <c r="BE133" i="7"/>
  <c r="BE186" i="7"/>
  <c r="BE253" i="7"/>
  <c r="BE96" i="7"/>
  <c r="BE111" i="7"/>
  <c r="BE176" i="7"/>
  <c r="BE212" i="7"/>
  <c r="BE258" i="7"/>
  <c r="BE267" i="7"/>
  <c r="J80" i="6"/>
  <c r="BE109" i="6"/>
  <c r="BE129" i="6"/>
  <c r="E48" i="6"/>
  <c r="F55" i="6"/>
  <c r="BE130" i="6"/>
  <c r="BE132" i="6"/>
  <c r="BK591" i="5"/>
  <c r="J591" i="5"/>
  <c r="J68" i="5" s="1"/>
  <c r="BE98" i="6"/>
  <c r="BE105" i="6"/>
  <c r="BE89" i="6"/>
  <c r="BE137" i="6"/>
  <c r="BE117" i="6"/>
  <c r="BE122" i="6"/>
  <c r="BB60" i="1"/>
  <c r="F55" i="5"/>
  <c r="BE92" i="5"/>
  <c r="BE100" i="5"/>
  <c r="BE109" i="5"/>
  <c r="BE119" i="5"/>
  <c r="BE145" i="5"/>
  <c r="BE212" i="5"/>
  <c r="BE268" i="5"/>
  <c r="BE390" i="5"/>
  <c r="BE439" i="5"/>
  <c r="BE444" i="5"/>
  <c r="BE451" i="5"/>
  <c r="BE478" i="5"/>
  <c r="BE652" i="5"/>
  <c r="BE664" i="5"/>
  <c r="J83" i="5"/>
  <c r="BE96" i="5"/>
  <c r="BE105" i="5"/>
  <c r="BE155" i="5"/>
  <c r="BE313" i="5"/>
  <c r="BE320" i="5"/>
  <c r="BE547" i="5"/>
  <c r="BE577" i="5"/>
  <c r="BE578" i="5"/>
  <c r="BE114" i="5"/>
  <c r="BE175" i="5"/>
  <c r="BE186" i="5"/>
  <c r="BE285" i="5"/>
  <c r="BE335" i="5"/>
  <c r="BE352" i="5"/>
  <c r="BE433" i="5"/>
  <c r="BE531" i="5"/>
  <c r="BE552" i="5"/>
  <c r="BE580" i="5"/>
  <c r="BE585" i="5"/>
  <c r="BE610" i="5"/>
  <c r="BE612" i="5"/>
  <c r="BE625" i="5"/>
  <c r="BE483" i="5"/>
  <c r="BE519" i="5"/>
  <c r="BE554" i="5"/>
  <c r="BE570" i="5"/>
  <c r="BE637" i="5"/>
  <c r="BE657" i="5"/>
  <c r="BE177" i="5"/>
  <c r="BE199" i="5"/>
  <c r="BE214" i="5"/>
  <c r="BE299" i="5"/>
  <c r="BE305" i="5"/>
  <c r="BE380" i="5"/>
  <c r="BE458" i="5"/>
  <c r="BE565" i="5"/>
  <c r="BE593" i="5"/>
  <c r="BE661" i="5"/>
  <c r="BE663" i="5"/>
  <c r="BE365" i="5"/>
  <c r="BE606" i="5"/>
  <c r="BE639" i="5"/>
  <c r="E48" i="5"/>
  <c r="BE135" i="5"/>
  <c r="BE164" i="5"/>
  <c r="BE496" i="5"/>
  <c r="BE509" i="5"/>
  <c r="BE544" i="5"/>
  <c r="BE307" i="4"/>
  <c r="BE100" i="4"/>
  <c r="BE121" i="4"/>
  <c r="BE131" i="4"/>
  <c r="BE198" i="4"/>
  <c r="BE221" i="4"/>
  <c r="BE246" i="4"/>
  <c r="BE250" i="4"/>
  <c r="BE254" i="4"/>
  <c r="BE259" i="4"/>
  <c r="BE273" i="4"/>
  <c r="BE278" i="4"/>
  <c r="BE105" i="4"/>
  <c r="BE126" i="4"/>
  <c r="BE163" i="4"/>
  <c r="BE178" i="4"/>
  <c r="BE193" i="4"/>
  <c r="BE230" i="4"/>
  <c r="BE237" i="4"/>
  <c r="BE268" i="4"/>
  <c r="BE354" i="4"/>
  <c r="BE363" i="4"/>
  <c r="BE364" i="4"/>
  <c r="F59" i="4"/>
  <c r="J86" i="4"/>
  <c r="BE95" i="4"/>
  <c r="BE228" i="4"/>
  <c r="BE235" i="4"/>
  <c r="BE283" i="4"/>
  <c r="BE288" i="4"/>
  <c r="BE319" i="4"/>
  <c r="BE116" i="4"/>
  <c r="BE136" i="4"/>
  <c r="BE158" i="4"/>
  <c r="BE168" i="4"/>
  <c r="BE173" i="4"/>
  <c r="BE214" i="4"/>
  <c r="BE215" i="4"/>
  <c r="BE220" i="4"/>
  <c r="BE242" i="4"/>
  <c r="BE294" i="4"/>
  <c r="BE111" i="4"/>
  <c r="BE153" i="4"/>
  <c r="BE188" i="4"/>
  <c r="BE203" i="4"/>
  <c r="BE209" i="4"/>
  <c r="BE300" i="4"/>
  <c r="BE314" i="4"/>
  <c r="BE371" i="4"/>
  <c r="BE141" i="4"/>
  <c r="BE183" i="4"/>
  <c r="BE332" i="4"/>
  <c r="E50" i="4"/>
  <c r="BE147" i="4"/>
  <c r="BE263" i="4"/>
  <c r="BE347" i="4"/>
  <c r="BE366" i="4"/>
  <c r="BE117" i="3"/>
  <c r="BE121" i="3"/>
  <c r="BE139" i="3"/>
  <c r="BE145" i="3"/>
  <c r="BE194" i="3"/>
  <c r="BE211" i="3"/>
  <c r="F90" i="3"/>
  <c r="J100" i="2"/>
  <c r="J65" i="2"/>
  <c r="E50" i="3"/>
  <c r="BE126" i="3"/>
  <c r="BE160" i="3"/>
  <c r="BE164" i="3"/>
  <c r="BE202" i="3"/>
  <c r="BE213" i="3"/>
  <c r="BE155" i="3"/>
  <c r="BE173" i="3"/>
  <c r="BE175" i="3"/>
  <c r="BE176" i="3"/>
  <c r="BE184" i="3"/>
  <c r="BE186" i="3"/>
  <c r="BE196" i="3"/>
  <c r="BE203" i="3"/>
  <c r="BK500" i="2"/>
  <c r="J500" i="2"/>
  <c r="J74" i="2" s="1"/>
  <c r="J56" i="3"/>
  <c r="BE96" i="3"/>
  <c r="BE108" i="3"/>
  <c r="BE113" i="3"/>
  <c r="BE131" i="3"/>
  <c r="BE149" i="3"/>
  <c r="BE180" i="3"/>
  <c r="BE199" i="3"/>
  <c r="BE208" i="3"/>
  <c r="BE101" i="3"/>
  <c r="BE106" i="3"/>
  <c r="BE153" i="3"/>
  <c r="BE168" i="3"/>
  <c r="BE191" i="3"/>
  <c r="BE189" i="3"/>
  <c r="BE201" i="3"/>
  <c r="BE212" i="2"/>
  <c r="BE306" i="2"/>
  <c r="BE369" i="2"/>
  <c r="F95" i="2"/>
  <c r="BE122" i="2"/>
  <c r="BE129" i="2"/>
  <c r="BE156" i="2"/>
  <c r="BE176" i="2"/>
  <c r="BE204" i="2"/>
  <c r="BE211" i="2"/>
  <c r="BE348" i="2"/>
  <c r="BE466" i="2"/>
  <c r="BE537" i="2"/>
  <c r="E50" i="2"/>
  <c r="BE101" i="2"/>
  <c r="BE105" i="2"/>
  <c r="BE114" i="2"/>
  <c r="BE248" i="2"/>
  <c r="BE256" i="2"/>
  <c r="BE264" i="2"/>
  <c r="BE268" i="2"/>
  <c r="BE275" i="2"/>
  <c r="BE530" i="2"/>
  <c r="BE536" i="2"/>
  <c r="BE144" i="2"/>
  <c r="BE193" i="2"/>
  <c r="BE225" i="2"/>
  <c r="BE234" i="2"/>
  <c r="BE236" i="2"/>
  <c r="BE287" i="2"/>
  <c r="BE295" i="2"/>
  <c r="BE379" i="2"/>
  <c r="BE472" i="2"/>
  <c r="BE478" i="2"/>
  <c r="BE502" i="2"/>
  <c r="BE548" i="2"/>
  <c r="J56" i="2"/>
  <c r="BE120" i="2"/>
  <c r="BE157" i="2"/>
  <c r="BE169" i="2"/>
  <c r="BE242" i="2"/>
  <c r="BE307" i="2"/>
  <c r="BE308" i="2"/>
  <c r="BE314" i="2"/>
  <c r="BE318" i="2"/>
  <c r="BE323" i="2"/>
  <c r="BE332" i="2"/>
  <c r="BE337" i="2"/>
  <c r="BE338" i="2"/>
  <c r="BE346" i="2"/>
  <c r="BE356" i="2"/>
  <c r="BE358" i="2"/>
  <c r="BE405" i="2"/>
  <c r="BE414" i="2"/>
  <c r="BE441" i="2"/>
  <c r="BE495" i="2"/>
  <c r="BE549" i="2"/>
  <c r="BE142" i="2"/>
  <c r="BE184" i="2"/>
  <c r="BE217" i="2"/>
  <c r="BE252" i="2"/>
  <c r="BE324" i="2"/>
  <c r="BE331" i="2"/>
  <c r="BE397" i="2"/>
  <c r="BE493" i="2"/>
  <c r="BE135" i="2"/>
  <c r="BE150" i="2"/>
  <c r="BE244" i="2"/>
  <c r="BE299" i="2"/>
  <c r="BE300" i="2"/>
  <c r="BE371" i="2"/>
  <c r="BE381" i="2"/>
  <c r="BE387" i="2"/>
  <c r="BE392" i="2"/>
  <c r="BE406" i="2"/>
  <c r="BE422" i="2"/>
  <c r="BE427" i="2"/>
  <c r="BE434" i="2"/>
  <c r="BE443" i="2"/>
  <c r="BE452" i="2"/>
  <c r="BE461" i="2"/>
  <c r="BE484" i="2"/>
  <c r="BE492" i="2"/>
  <c r="BE513" i="2"/>
  <c r="BE524" i="2"/>
  <c r="BE539" i="2"/>
  <c r="BE544" i="2"/>
  <c r="F36" i="2"/>
  <c r="BA56" i="1"/>
  <c r="J36" i="4"/>
  <c r="AW58" i="1"/>
  <c r="J36" i="3"/>
  <c r="AW57" i="1"/>
  <c r="J36" i="2"/>
  <c r="AW56" i="1"/>
  <c r="F35" i="9"/>
  <c r="BB63" i="1"/>
  <c r="F34" i="6"/>
  <c r="BA60" i="1"/>
  <c r="F37" i="6"/>
  <c r="BD60" i="1"/>
  <c r="F34" i="9"/>
  <c r="BA63" i="1"/>
  <c r="F37" i="4"/>
  <c r="BB58" i="1"/>
  <c r="F37" i="7"/>
  <c r="BD61" i="1"/>
  <c r="F37" i="8"/>
  <c r="BD62" i="1"/>
  <c r="F37" i="2"/>
  <c r="BB56" i="1" s="1"/>
  <c r="F36" i="6"/>
  <c r="BC60" i="1"/>
  <c r="F36" i="8"/>
  <c r="BC62" i="1"/>
  <c r="F36" i="4"/>
  <c r="BA58" i="1" s="1"/>
  <c r="F36" i="3"/>
  <c r="BA57" i="1" s="1"/>
  <c r="F35" i="7"/>
  <c r="BB61" i="1"/>
  <c r="F36" i="9"/>
  <c r="BC63" i="1"/>
  <c r="F34" i="7"/>
  <c r="BA61" i="1" s="1"/>
  <c r="J34" i="5"/>
  <c r="AW59" i="1" s="1"/>
  <c r="J34" i="7"/>
  <c r="AW61" i="1"/>
  <c r="F36" i="5"/>
  <c r="BC59" i="1"/>
  <c r="F38" i="4"/>
  <c r="BC58" i="1" s="1"/>
  <c r="F39" i="4"/>
  <c r="BD58" i="1" s="1"/>
  <c r="J34" i="6"/>
  <c r="AW60" i="1"/>
  <c r="F37" i="9"/>
  <c r="BD63" i="1"/>
  <c r="F35" i="8"/>
  <c r="BB62" i="1" s="1"/>
  <c r="AS54" i="1"/>
  <c r="F37" i="5"/>
  <c r="BD59" i="1" s="1"/>
  <c r="F39" i="2"/>
  <c r="BD56" i="1"/>
  <c r="F39" i="3"/>
  <c r="BD57" i="1" s="1"/>
  <c r="F38" i="3"/>
  <c r="BC57" i="1"/>
  <c r="F34" i="5"/>
  <c r="BA59" i="1" s="1"/>
  <c r="F38" i="2"/>
  <c r="BC56" i="1"/>
  <c r="F34" i="8"/>
  <c r="BA62" i="1" s="1"/>
  <c r="J34" i="9"/>
  <c r="AW63" i="1"/>
  <c r="J34" i="8"/>
  <c r="AW62" i="1" s="1"/>
  <c r="F35" i="5"/>
  <c r="BB59" i="1"/>
  <c r="F36" i="7"/>
  <c r="BC61" i="1" s="1"/>
  <c r="F37" i="3"/>
  <c r="BB57" i="1"/>
  <c r="D20" i="12" l="1"/>
  <c r="D74" i="12" s="1"/>
  <c r="F74" i="12"/>
  <c r="BK87" i="6"/>
  <c r="J87" i="6" s="1"/>
  <c r="J60" i="6" s="1"/>
  <c r="BK90" i="5"/>
  <c r="J90" i="5" s="1"/>
  <c r="J60" i="5" s="1"/>
  <c r="P99" i="2"/>
  <c r="P90" i="5"/>
  <c r="P89" i="5"/>
  <c r="AU59" i="1" s="1"/>
  <c r="R93" i="4"/>
  <c r="R92" i="4" s="1"/>
  <c r="P93" i="4"/>
  <c r="P92" i="4" s="1"/>
  <c r="AU58" i="1" s="1"/>
  <c r="T93" i="4"/>
  <c r="T92" i="4"/>
  <c r="T89" i="5"/>
  <c r="R99" i="2"/>
  <c r="R98" i="2" s="1"/>
  <c r="P89" i="7"/>
  <c r="P88" i="7" s="1"/>
  <c r="AU61" i="1" s="1"/>
  <c r="R89" i="7"/>
  <c r="R88" i="7"/>
  <c r="P94" i="3"/>
  <c r="P93" i="3"/>
  <c r="AU57" i="1" s="1"/>
  <c r="BK89" i="7"/>
  <c r="BK88" i="7" s="1"/>
  <c r="J88" i="7" s="1"/>
  <c r="J30" i="7" s="1"/>
  <c r="AG61" i="1" s="1"/>
  <c r="P500" i="2"/>
  <c r="P98" i="2"/>
  <c r="AU56" i="1" s="1"/>
  <c r="T89" i="7"/>
  <c r="T88" i="7" s="1"/>
  <c r="T99" i="2"/>
  <c r="T98" i="2" s="1"/>
  <c r="T500" i="2"/>
  <c r="R94" i="3"/>
  <c r="R93" i="3"/>
  <c r="BK99" i="2"/>
  <c r="J99" i="2"/>
  <c r="J64" i="2" s="1"/>
  <c r="BK84" i="8"/>
  <c r="J84" i="8" s="1"/>
  <c r="J60" i="8" s="1"/>
  <c r="BK80" i="9"/>
  <c r="J80" i="9"/>
  <c r="J59" i="9" s="1"/>
  <c r="BK86" i="6"/>
  <c r="J86" i="6" s="1"/>
  <c r="J30" i="6" s="1"/>
  <c r="AG60" i="1" s="1"/>
  <c r="BK89" i="5"/>
  <c r="J89" i="5" s="1"/>
  <c r="J30" i="5" s="1"/>
  <c r="AG59" i="1" s="1"/>
  <c r="BK92" i="4"/>
  <c r="J92" i="4"/>
  <c r="BK93" i="3"/>
  <c r="J93" i="3" s="1"/>
  <c r="J63" i="3" s="1"/>
  <c r="BK98" i="2"/>
  <c r="J98" i="2" s="1"/>
  <c r="J63" i="2" s="1"/>
  <c r="BA55" i="1"/>
  <c r="J33" i="6"/>
  <c r="AV60" i="1"/>
  <c r="AT60" i="1"/>
  <c r="J33" i="7"/>
  <c r="AV61" i="1" s="1"/>
  <c r="AT61" i="1" s="1"/>
  <c r="F33" i="9"/>
  <c r="AZ63" i="1"/>
  <c r="BD55" i="1"/>
  <c r="F33" i="6"/>
  <c r="AZ60" i="1"/>
  <c r="BB55" i="1"/>
  <c r="AX55" i="1" s="1"/>
  <c r="BC55" i="1"/>
  <c r="F35" i="4"/>
  <c r="AZ58" i="1"/>
  <c r="J32" i="4"/>
  <c r="AG58" i="1" s="1"/>
  <c r="F35" i="3"/>
  <c r="AZ57" i="1"/>
  <c r="J35" i="2"/>
  <c r="AV56" i="1" s="1"/>
  <c r="AT56" i="1" s="1"/>
  <c r="J33" i="9"/>
  <c r="AV63" i="1"/>
  <c r="AT63" i="1"/>
  <c r="J35" i="3"/>
  <c r="AV57" i="1"/>
  <c r="AT57" i="1"/>
  <c r="J33" i="5"/>
  <c r="AV59" i="1"/>
  <c r="AT59" i="1"/>
  <c r="F33" i="5"/>
  <c r="AZ59" i="1" s="1"/>
  <c r="J33" i="8"/>
  <c r="AV62" i="1"/>
  <c r="AT62" i="1"/>
  <c r="F33" i="7"/>
  <c r="AZ61" i="1"/>
  <c r="F33" i="8"/>
  <c r="AZ62" i="1" s="1"/>
  <c r="J35" i="4"/>
  <c r="AV58" i="1"/>
  <c r="AT58" i="1"/>
  <c r="F35" i="2"/>
  <c r="AZ56" i="1"/>
  <c r="J59" i="7" l="1"/>
  <c r="BK83" i="8"/>
  <c r="J83" i="8"/>
  <c r="J59" i="8" s="1"/>
  <c r="J89" i="7"/>
  <c r="J60" i="7"/>
  <c r="AN60" i="1"/>
  <c r="J59" i="6"/>
  <c r="J39" i="7"/>
  <c r="AN59" i="1"/>
  <c r="J59" i="5"/>
  <c r="J39" i="6"/>
  <c r="AN58" i="1"/>
  <c r="J39" i="5"/>
  <c r="J63" i="4"/>
  <c r="J41" i="4"/>
  <c r="AN61" i="1"/>
  <c r="BD54" i="1"/>
  <c r="W33" i="1"/>
  <c r="J32" i="2"/>
  <c r="AG56" i="1"/>
  <c r="BA54" i="1"/>
  <c r="W30" i="1"/>
  <c r="J32" i="3"/>
  <c r="AG57" i="1" s="1"/>
  <c r="AN57" i="1" s="1"/>
  <c r="AU55" i="1"/>
  <c r="AU54" i="1" s="1"/>
  <c r="AW55" i="1"/>
  <c r="AZ55" i="1"/>
  <c r="AV55" i="1"/>
  <c r="BC54" i="1"/>
  <c r="AY54" i="1" s="1"/>
  <c r="AY55" i="1"/>
  <c r="J30" i="9"/>
  <c r="AG63" i="1"/>
  <c r="BB54" i="1"/>
  <c r="W31" i="1"/>
  <c r="J39" i="9" l="1"/>
  <c r="J41" i="3"/>
  <c r="J41" i="2"/>
  <c r="AN56" i="1"/>
  <c r="AN63" i="1"/>
  <c r="AW54" i="1"/>
  <c r="AK30" i="1" s="1"/>
  <c r="J30" i="8"/>
  <c r="AG62" i="1" s="1"/>
  <c r="AZ54" i="1"/>
  <c r="AV54" i="1"/>
  <c r="AK29" i="1" s="1"/>
  <c r="W32" i="1"/>
  <c r="AT55" i="1"/>
  <c r="AX54" i="1"/>
  <c r="AG55" i="1"/>
  <c r="J39" i="8" l="1"/>
  <c r="AN55" i="1"/>
  <c r="AN62" i="1"/>
  <c r="AG54" i="1"/>
  <c r="AK26" i="1" s="1"/>
  <c r="W29" i="1"/>
  <c r="AT54" i="1"/>
  <c r="AN54" i="1"/>
  <c r="AK35" i="1" l="1"/>
</calcChain>
</file>

<file path=xl/sharedStrings.xml><?xml version="1.0" encoding="utf-8"?>
<sst xmlns="http://schemas.openxmlformats.org/spreadsheetml/2006/main" count="18840" uniqueCount="2095">
  <si>
    <t>Export Komplet</t>
  </si>
  <si>
    <t>VZ</t>
  </si>
  <si>
    <t>2.0</t>
  </si>
  <si>
    <t>ZAMOK</t>
  </si>
  <si>
    <t>False</t>
  </si>
  <si>
    <t>{19da7ce8-60b6-4263-8616-bbca8784b85a}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</si>
  <si>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</si>
  <si>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</si>
  <si>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</si>
  <si>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</si>
  <si>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</si>
  <si>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</si>
  <si>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</si>
  <si>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</si>
  <si>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1-1-520-23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</si>
  <si>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</si>
  <si>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</si>
  <si>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Vybudování PPO na stokové síti v oblasti Karlín - přeložka sběrače IX Šaldova - DPS</t>
  </si>
  <si>
    <t>KSO:</t>
  </si>
  <si>
    <t>827 22</t>
  </si>
  <si>
    <t>CC-CZ:</t>
  </si>
  <si>
    <t>22231</t>
  </si>
  <si>
    <t>Místo:</t>
  </si>
  <si>
    <t>Praha 8 - Karlín</t>
  </si>
  <si>
    <t>Datum:</t>
  </si>
  <si>
    <t>4. 4. 2025</t>
  </si>
  <si>
    <t>CZ-CPV:</t>
  </si>
  <si>
    <t>90410000-4</t>
  </si>
  <si>
    <t>CZ-CPA:</t>
  </si>
  <si>
    <t>42.21.22</t>
  </si>
  <si>
    <t>Zadavatel:</t>
  </si>
  <si>
    <t>IČ:</t>
  </si>
  <si>
    <t>25656112</t>
  </si>
  <si>
    <t>Pražská vodohospodářská společnost a.s., Praha 6</t>
  </si>
  <si>
    <t>DIČ:</t>
  </si>
  <si>
    <t>CZ25656112</t>
  </si>
  <si>
    <t>Účastník:</t>
  </si>
  <si>
    <t>Vyplň údaj</t>
  </si>
  <si>
    <t>Projektant:</t>
  </si>
  <si>
    <t>26475081</t>
  </si>
  <si>
    <t>Sweco a.s., Táborská 31, Praha 4</t>
  </si>
  <si>
    <t>CZ26475081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</si>
  <si>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</si>
  <si>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</si>
  <si>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</si>
  <si>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</si>
  <si>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</si>
  <si>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</si>
  <si>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</si>
  <si>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</si>
  <si>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</si>
  <si>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</si>
  <si>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</si>
  <si>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</si>
  <si>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</si>
  <si>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</si>
  <si>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</si>
  <si>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</si>
  <si>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</si>
  <si>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</si>
  <si>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</si>
  <si>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</si>
  <si>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</si>
  <si>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</si>
  <si>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</si>
  <si>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</si>
  <si>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</si>
  <si>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</si>
  <si>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</si>
  <si>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</si>
  <si>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</si>
  <si>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</si>
  <si>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</si>
  <si>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</si>
  <si>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</si>
  <si>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</si>
  <si>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</si>
  <si>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</si>
  <si>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</si>
  <si>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/>
  </si>
  <si>
    <t>D</t>
  </si>
  <si>
    <t>0</t>
  </si>
  <si>
    <t>###NOIMPORT###</t>
  </si>
  <si>
    <t>IMPORT</t>
  </si>
  <si>
    <t>{00000000-0000-0000-0000-000000000000}</t>
  </si>
  <si>
    <t>SO 07.1</t>
  </si>
  <si>
    <t>Přeložka sběrače IX Šaldova</t>
  </si>
  <si>
    <t>STA</t>
  </si>
  <si>
    <t>1</t>
  </si>
  <si>
    <t>{0538e7dc-ce36-4d5c-aaef-a3af9e64f64e}</t>
  </si>
  <si>
    <t>2</t>
  </si>
  <si>
    <t>/</t>
  </si>
  <si>
    <t>SO 07.1.1</t>
  </si>
  <si>
    <t>Přeložka sběrače IX Šaldova - sběrač</t>
  </si>
  <si>
    <t>Soupis</t>
  </si>
  <si>
    <t>{17ea2a8d-c695-482f-b1ff-0dc5a2f7143e}</t>
  </si>
  <si>
    <t>SO 07.1.2</t>
  </si>
  <si>
    <t>Přeložka sběrače IX Šaldova - přípojky</t>
  </si>
  <si>
    <t>{ca802cd0-aeb7-4054-81cb-c75c76993a4b}</t>
  </si>
  <si>
    <t>SO 07.1.3</t>
  </si>
  <si>
    <t>Přeložka sběrače IX Šaldova - zpevněné plochy</t>
  </si>
  <si>
    <t>{8e3f3d97-0b24-4b69-8725-088f0cce3073}</t>
  </si>
  <si>
    <t>SO 07.2</t>
  </si>
  <si>
    <t>Zajištění stavební jámy Šaldova</t>
  </si>
  <si>
    <t>{2e85a519-a5ca-4f35-a849-814310226c46}</t>
  </si>
  <si>
    <t>SO 10</t>
  </si>
  <si>
    <t>Rušení stok</t>
  </si>
  <si>
    <t>{00ccf532-1f2b-4eef-9fab-8df9636c8e57}</t>
  </si>
  <si>
    <t>SO 50</t>
  </si>
  <si>
    <t>Provizorní vjezd</t>
  </si>
  <si>
    <t>{b8a3f9b5-b1f0-46ba-a238-b9f5b0db09ec}</t>
  </si>
  <si>
    <t>VRN</t>
  </si>
  <si>
    <t>Vedlejší rozpočtové náklady</t>
  </si>
  <si>
    <t>{3d8e06cc-0a46-4843-b183-9acfbd7c8476}</t>
  </si>
  <si>
    <t>ON</t>
  </si>
  <si>
    <t>Ostatní náklady</t>
  </si>
  <si>
    <t>{322d5d0f-0c9e-4305-85eb-d593688123ab}</t>
  </si>
  <si>
    <t>ŽB_kce_stěny</t>
  </si>
  <si>
    <t>ŽB konstrukce šachet - stěny a dno</t>
  </si>
  <si>
    <t>m3</t>
  </si>
  <si>
    <t>75,664</t>
  </si>
  <si>
    <t>ŽB_kce_strop</t>
  </si>
  <si>
    <t>ŽB konstrukce šachet - strop</t>
  </si>
  <si>
    <t>18,183</t>
  </si>
  <si>
    <t>KRYCÍ LIST SOUPISU PRACÍ</t>
  </si>
  <si>
    <t>izol_vod</t>
  </si>
  <si>
    <t>izolace proti zemní vlhkosti - vodorovná</t>
  </si>
  <si>
    <t>m2</t>
  </si>
  <si>
    <t>53,206</t>
  </si>
  <si>
    <t>izol_svis</t>
  </si>
  <si>
    <t>izolace proti zemní vlhkosti - svislá</t>
  </si>
  <si>
    <t>210,166</t>
  </si>
  <si>
    <t>dno_jámy</t>
  </si>
  <si>
    <t>plocha dna jámy celkově</t>
  </si>
  <si>
    <t>396,59</t>
  </si>
  <si>
    <t>Objekt:</t>
  </si>
  <si>
    <t>SO 07.1 - Přeložka sběrače IX Šaldova</t>
  </si>
  <si>
    <t>Soupis:</t>
  </si>
  <si>
    <t>SO 07.1.1 - Přeložka sběrače IX Šaldova - sběrač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</si>
  <si>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</si>
  <si>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</si>
  <si>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</si>
  <si>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</si>
  <si>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</si>
  <si>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</si>
  <si>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</si>
  <si>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</si>
  <si>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</si>
  <si>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8 - Vedení trubní dálková a přípojná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</si>
  <si>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</si>
  <si>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</si>
  <si>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</si>
  <si>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 xml:space="preserve">    SKL - Skládkovné</t>
  </si>
  <si>
    <t>PSV - Práce a dodávky PSV</t>
  </si>
  <si>
    <t xml:space="preserve">    711 - Izolace proti vodě, vlhkosti a plynům</t>
  </si>
  <si>
    <t xml:space="preserve">    767 - Konstrukce zámečnické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</si>
  <si>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</si>
  <si>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</si>
  <si>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</si>
  <si>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</si>
  <si>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</si>
  <si>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</si>
  <si>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</si>
  <si>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</si>
  <si>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</si>
  <si>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</si>
  <si>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</si>
  <si>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</si>
  <si>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</si>
  <si>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</si>
  <si>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</si>
  <si>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</si>
  <si>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</si>
  <si>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</si>
  <si>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11500110r</t>
  </si>
  <si>
    <t>Stavební opatření pro umístění čerpací techniky pro čerpání při přepojení</t>
  </si>
  <si>
    <t>soubor</t>
  </si>
  <si>
    <t>r-položka</t>
  </si>
  <si>
    <t>4</t>
  </si>
  <si>
    <t>1691499775</t>
  </si>
  <si>
    <t>VV</t>
  </si>
  <si>
    <t>10-4156-3802 - PPO Karlín / SO 07: sběrač Šaldova - SO 07.1.1: sběrač</t>
  </si>
  <si>
    <t>"Stavební opatření pro umístění čerpací techniky pro čerpání při přepojení" 1</t>
  </si>
  <si>
    <t>Součet</t>
  </si>
  <si>
    <t>11500111r</t>
  </si>
  <si>
    <t>Čerpání jednotných splaškových vod po dobu přepojování (24/7) včetně zálohy</t>
  </si>
  <si>
    <t>-1300560281</t>
  </si>
  <si>
    <t>"Čerpání jednotných splaškových vod po dobu přepojování (24/7) včetně zálohy" 1</t>
  </si>
  <si>
    <t>" - pronájem čerpací techniky 2x dieselové čerpadlo</t>
  </si>
  <si>
    <t>" - pronájem záloha čerpací techniky 1x dieselové čerpadlo</t>
  </si>
  <si>
    <t>" - manipulace s technikou (MTZ+DMTZ+doprava+revize)</t>
  </si>
  <si>
    <t>" - spotřeba paliva</t>
  </si>
  <si>
    <t>Zakládání</t>
  </si>
  <si>
    <t>3</t>
  </si>
  <si>
    <t>211971121</t>
  </si>
  <si>
    <t>Zřízení opláštění výplně z geotextilie odvodňovacích žeber nebo trativodů v rýze nebo zářezu se stěnami svislými nebo šikmými o sklonu přes 1:2 při rozvinuté šířce opláštění do 2,5 m</t>
  </si>
  <si>
    <t>CS ÚRS 2025 01</t>
  </si>
  <si>
    <t>1938525589</t>
  </si>
  <si>
    <t>Online PSC</t>
  </si>
  <si>
    <t>https://podminky.urs.cz/item/CS_URS_2025_01/211971121</t>
  </si>
  <si>
    <t>"úsek PK2 - SK4" 67,28*0,60</t>
  </si>
  <si>
    <t>"úsek SK3 - RK6" 14,84*0,60</t>
  </si>
  <si>
    <t>M</t>
  </si>
  <si>
    <t>69311086</t>
  </si>
  <si>
    <t>geotextilie netkaná separační, ochranná, filtrační, drenážní PP 1000g/m2</t>
  </si>
  <si>
    <t>8</t>
  </si>
  <si>
    <t>2134514675</t>
  </si>
  <si>
    <t>49,272*1,1845 'Přepočtené koeficientem množství</t>
  </si>
  <si>
    <t>5</t>
  </si>
  <si>
    <t>212751106</t>
  </si>
  <si>
    <t>Trativody z drenážních a melioračních trubek pro meliorace, dočasné nebo odlehčovací drenáže se zřízením štěrkového lože pod trubky a s jejich obsypem v otevřeném výkopu trubka flexibilní PVC-U SN 4 celoperforovaná 360° DN 160</t>
  </si>
  <si>
    <t>m</t>
  </si>
  <si>
    <t>-310181416</t>
  </si>
  <si>
    <t>https://podminky.urs.cz/item/CS_URS_2025_01/212751106</t>
  </si>
  <si>
    <t>"úsek PK2 - SK4" 67,28</t>
  </si>
  <si>
    <t>"úsek SK3 - RK6" 14,84</t>
  </si>
  <si>
    <t>Svislé a kompletní konstrukce</t>
  </si>
  <si>
    <t>6</t>
  </si>
  <si>
    <t>35123111r</t>
  </si>
  <si>
    <t>Zdivo spodní části stok na cementovou maltu SBM v otevřeném výkopu z cihel čedičových tl. 130 mm</t>
  </si>
  <si>
    <t>922133064</t>
  </si>
  <si>
    <t>"stoka 1650/2170" 3,35"délka stoky" *3,41*0,13</t>
  </si>
  <si>
    <t>"stoka 1800" (11,09+14,84)*3,22*0,13</t>
  </si>
  <si>
    <t>"stoka 1800/2600" 52,84*4,05*0,13</t>
  </si>
  <si>
    <t>7</t>
  </si>
  <si>
    <t>351352111</t>
  </si>
  <si>
    <t>Vnější bednění části stok jakékoliv výšky spodní zřízení</t>
  </si>
  <si>
    <t>1249593726</t>
  </si>
  <si>
    <t>https://podminky.urs.cz/item/CS_URS_2025_01/351352111</t>
  </si>
  <si>
    <t>"stoka 1650/2170" 3,35*3,41</t>
  </si>
  <si>
    <t>"stoka 1800" (11,09+14,84)*3,22</t>
  </si>
  <si>
    <t>"stoka 1800/2600" 52,84*4,05</t>
  </si>
  <si>
    <t>351352112</t>
  </si>
  <si>
    <t>Vnější bednění části stok jakékoliv výšky spodní odstranění</t>
  </si>
  <si>
    <t>1807926740</t>
  </si>
  <si>
    <t>https://podminky.urs.cz/item/CS_URS_2025_01/351352112</t>
  </si>
  <si>
    <t>9</t>
  </si>
  <si>
    <t>35223111r</t>
  </si>
  <si>
    <t>Zdivo horní části stok na cementovou maltu SBM v otevřeném výkopu z cihel kanalizačních tl. 130 mm</t>
  </si>
  <si>
    <t>1344924382</t>
  </si>
  <si>
    <t>"stoka 1800/2600" 52,84*3,75*0,13</t>
  </si>
  <si>
    <t>10</t>
  </si>
  <si>
    <t>35235117r</t>
  </si>
  <si>
    <t>Vnitřní bednění horní části stok v otevřeném výkopu, zřízení</t>
  </si>
  <si>
    <t>629896297</t>
  </si>
  <si>
    <t>"stoka 1650/2170" 3,35*3,01</t>
  </si>
  <si>
    <t>"stoka 1800" (11,09+14,84)*2,82</t>
  </si>
  <si>
    <t>"stoka 1800/2600" 52,84*3,35</t>
  </si>
  <si>
    <t>11</t>
  </si>
  <si>
    <t>35235118r</t>
  </si>
  <si>
    <t>Vnitřní bednění horní části stok v otevřeném výkopu, odstranění</t>
  </si>
  <si>
    <t>-1912516376</t>
  </si>
  <si>
    <t>358235114</t>
  </si>
  <si>
    <t>Bourání stoky kompletní nebo vybourání otvorů průřezové plochy do 4 m2 ve stokách ze zdiva cihelného</t>
  </si>
  <si>
    <t>-1663105614</t>
  </si>
  <si>
    <t>https://podminky.urs.cz/item/CS_URS_2025_01/358235114</t>
  </si>
  <si>
    <t>"SK3 - bourání stávajícího zděného čílka pro připojení nové stoky DN 1800" (PI*(1,93/2)^2)*0,25</t>
  </si>
  <si>
    <t>"čílkování dočasné zděné:</t>
  </si>
  <si>
    <t xml:space="preserve">"700/1250 - 1x" 0,68"m2" *0,24"délka cihly" </t>
  </si>
  <si>
    <t>"1200/2000 - 2x" (1,91*0,24)*2</t>
  </si>
  <si>
    <t>"1600/2000 - 3x" (2,54*0,24)*3</t>
  </si>
  <si>
    <t>"1650/2170 - 1x" 2,81*0,24</t>
  </si>
  <si>
    <t>"1800/2600 - 1x" 3,69*0,24</t>
  </si>
  <si>
    <t>"DN 1800 - 1x" 2,54*0,24</t>
  </si>
  <si>
    <t>13</t>
  </si>
  <si>
    <t>359901111</t>
  </si>
  <si>
    <t>Vyčištění stok jakékoliv výšky</t>
  </si>
  <si>
    <t>-451300523</t>
  </si>
  <si>
    <t>https://podminky.urs.cz/item/CS_URS_2025_01/359901111</t>
  </si>
  <si>
    <t>"stoka 1650/2170" 3,35</t>
  </si>
  <si>
    <t>"stoka 1800" 11,09+14,84</t>
  </si>
  <si>
    <t>"stoka 1800/2600" 52,84</t>
  </si>
  <si>
    <t>14</t>
  </si>
  <si>
    <t>359901211</t>
  </si>
  <si>
    <t>Monitoring stok (kamerový systém) jakékoli výšky nová kanalizace</t>
  </si>
  <si>
    <t>1992309405</t>
  </si>
  <si>
    <t>https://podminky.urs.cz/item/CS_URS_2025_01/359901211</t>
  </si>
  <si>
    <t>Vodorovné konstrukce</t>
  </si>
  <si>
    <t>15</t>
  </si>
  <si>
    <t>451573111</t>
  </si>
  <si>
    <t>Lože pod potrubí, stoky a drobné objekty v otevřeném výkopu z písku a štěrkopísku do 63 mm</t>
  </si>
  <si>
    <t>545442315</t>
  </si>
  <si>
    <t>https://podminky.urs.cz/item/CS_URS_2025_01/451573111</t>
  </si>
  <si>
    <t>"pro celou plochu jámy; štěrk 16/32; tl. 200 mm</t>
  </si>
  <si>
    <t>"TŠ sekce 1 - 5x; TŠ sekce 2; TŠ sekce 2 - zkrácená; TŠ SK; TŠ 5; TŠ 4; TŠ 3; TŠ RK; TŠ propoj - viz SO 07.2:</t>
  </si>
  <si>
    <t>27,30*5+33,05+28,62+30,67+25,38+35,22+10,44+41,13+55,58</t>
  </si>
  <si>
    <t>"tloušťka podsypu 200 mm" dno_jámy*0,20</t>
  </si>
  <si>
    <t>16</t>
  </si>
  <si>
    <t>452233111</t>
  </si>
  <si>
    <t>Podkladní a zajišťovací konstrukce zděné na maltu cementovou MC 10 podkladní pilířky, bloky nebo uzavírací čela chrániček z cihel kanalizačních pálených lícových</t>
  </si>
  <si>
    <t>1853417189</t>
  </si>
  <si>
    <t>https://podminky.urs.cz/item/CS_URS_2025_01/452233111</t>
  </si>
  <si>
    <t>"čílkování zděné:</t>
  </si>
  <si>
    <t>17</t>
  </si>
  <si>
    <t>45223398r</t>
  </si>
  <si>
    <t>Čílkování dřevěné - fošny a jalové těsnění</t>
  </si>
  <si>
    <t>352832995</t>
  </si>
  <si>
    <t>"čílkování dřevěné:</t>
  </si>
  <si>
    <t>"700/1250 - 1x" 0,68</t>
  </si>
  <si>
    <t>"1200/2000 - 2x" 1,91*2</t>
  </si>
  <si>
    <t>"1600/2000 - 3x" 2,54*3</t>
  </si>
  <si>
    <t>18</t>
  </si>
  <si>
    <t>45223399r</t>
  </si>
  <si>
    <t>Odstranění čílkování dřevěného - fošny a jalové těsnění</t>
  </si>
  <si>
    <t>-195887195</t>
  </si>
  <si>
    <t>19</t>
  </si>
  <si>
    <t>452311141</t>
  </si>
  <si>
    <t>Podkladní a zajišťovací konstrukce z betonu prostého v otevřeném výkopu bez zvýšených nároků na prostředí desky pod potrubí, stoky a drobné objekty z betonu tř. C 16/20</t>
  </si>
  <si>
    <t>2090701612</t>
  </si>
  <si>
    <t>https://podminky.urs.cz/item/CS_URS_2025_01/452311141</t>
  </si>
  <si>
    <t>"pro celou plochu jámy; beton 16/20; tl. 150 mm" dno_jámy*0,15</t>
  </si>
  <si>
    <t>20</t>
  </si>
  <si>
    <t>452312161</t>
  </si>
  <si>
    <t>Podkladní a zajišťovací konstrukce z betonu prostého v otevřeném výkopu bez zvýšených nároků na prostředí sedlové lože pod potrubí z betonu tř. C 25/30</t>
  </si>
  <si>
    <t>-49275873</t>
  </si>
  <si>
    <t>https://podminky.urs.cz/item/CS_URS_2025_01/452312161</t>
  </si>
  <si>
    <t>"výplň Š2" 1,80"m2" * 1,50</t>
  </si>
  <si>
    <t>"výplň PK2" 1,20*2,00</t>
  </si>
  <si>
    <t>"výplň RK6" 1,75*6,40</t>
  </si>
  <si>
    <t>"výplň SK4" 5,72*3,40</t>
  </si>
  <si>
    <t>452351111</t>
  </si>
  <si>
    <t>Bednění podkladních a zajišťovacích konstrukcí v otevřeném výkopu desek nebo sedlových loží pod potrubí, stoky a drobné objekty zřízení</t>
  </si>
  <si>
    <t>16461932</t>
  </si>
  <si>
    <t>https://podminky.urs.cz/item/CS_URS_2025_01/452351111</t>
  </si>
  <si>
    <t>"sedlové lože</t>
  </si>
  <si>
    <t>"Š2" 4,05*2,10</t>
  </si>
  <si>
    <t>"PK2" 3,22*2,00</t>
  </si>
  <si>
    <t>"RK6" 6,00*6,40</t>
  </si>
  <si>
    <t>"výplň SK4" 5,70*3,40</t>
  </si>
  <si>
    <t>22</t>
  </si>
  <si>
    <t>452351112</t>
  </si>
  <si>
    <t>Bednění podkladních a zajišťovacích konstrukcí v otevřeném výkopu desek nebo sedlových loží pod potrubí, stoky a drobné objekty odstranění</t>
  </si>
  <si>
    <t>-803438993</t>
  </si>
  <si>
    <t>https://podminky.urs.cz/item/CS_URS_2025_01/452351112</t>
  </si>
  <si>
    <t>23</t>
  </si>
  <si>
    <t>452368211</t>
  </si>
  <si>
    <t>Výztuž podkladních desek, bloků nebo pražců v otevřeném výkopu ze svařovaných sítí typu Kari</t>
  </si>
  <si>
    <t>t</t>
  </si>
  <si>
    <t>1488596124</t>
  </si>
  <si>
    <t>https://podminky.urs.cz/item/CS_URS_2025_01/452368211</t>
  </si>
  <si>
    <t>"pro celou plochu jámy; KARI 8x150x150; 5,41 kg/m2" dno_jámy*5,41/1000</t>
  </si>
  <si>
    <t>Vedení trubní dálková a přípojná</t>
  </si>
  <si>
    <t>24</t>
  </si>
  <si>
    <t>452112112</t>
  </si>
  <si>
    <t>Osazení betonových dílců prstenců nebo rámů pod poklopy a mříže, výšky do 100 mm</t>
  </si>
  <si>
    <t>kus</t>
  </si>
  <si>
    <t>-762535887</t>
  </si>
  <si>
    <t>https://podminky.urs.cz/item/CS_URS_2025_01/452112112</t>
  </si>
  <si>
    <t>25</t>
  </si>
  <si>
    <t>59224176</t>
  </si>
  <si>
    <t>prstenec šachtový vyrovnávací betonový 625x120x80mm</t>
  </si>
  <si>
    <t>-521212359</t>
  </si>
  <si>
    <t>"PK2" 1</t>
  </si>
  <si>
    <t>26</t>
  </si>
  <si>
    <t>59224187</t>
  </si>
  <si>
    <t>prstenec šachtový vyrovnávací betonový 625x120x100mm</t>
  </si>
  <si>
    <t>316138301</t>
  </si>
  <si>
    <t>"RK6" 2</t>
  </si>
  <si>
    <t>27</t>
  </si>
  <si>
    <t>78213135r</t>
  </si>
  <si>
    <t>Opracovaný žulový kámen - opevnění stoky</t>
  </si>
  <si>
    <t>-1738033699</t>
  </si>
  <si>
    <t>"RK6" 0,40</t>
  </si>
  <si>
    <t>28</t>
  </si>
  <si>
    <t>894102111</t>
  </si>
  <si>
    <t>Ostatní konstrukce na trubním vedení zděné stěny šachet z cihel kanalizačních pálených lícových na cementovou maltu MC 10, tloušťky 120 mm</t>
  </si>
  <si>
    <t>603025790</t>
  </si>
  <si>
    <t>https://podminky.urs.cz/item/CS_URS_2025_01/894102111</t>
  </si>
  <si>
    <t>"Š2 - stěny" (2,60*1,83*2+1,50*1,83*2)*0,12 "odečet otvorů" - (3,70/2*0,12*2)</t>
  </si>
  <si>
    <t>"PK2 - stěny" (2,40*1,80*2+1,30*1,80*2)*0,12 "odečet otvorů" - ((2,93/2+2,54/2)*0,12)</t>
  </si>
  <si>
    <t>"RK6 - stěny" 16,90*2,02*0,12 "odečet otvorů" - ((2,54*2/2+3,70/2)*0,12)</t>
  </si>
  <si>
    <t>"SK4 - stěny" 14,50*1,93*0,12 "odečet otvorů" - ((2,54/2+1,91*2/2+0,68/2)*0,12)</t>
  </si>
  <si>
    <t>29</t>
  </si>
  <si>
    <t>89410221r</t>
  </si>
  <si>
    <t>Ostatní konstrukce na trubním vedení zděné stěny šachet z cihel kanalizačních pálených lícových na cementovou maltu MC 10, tloušťky 300 mm</t>
  </si>
  <si>
    <t>1965654944</t>
  </si>
  <si>
    <t>"SK4 - vyzděná stěna" (5,09*4,06)*0,30 "odečet otvorů" - ((1,91*2+0,68)*0,30)</t>
  </si>
  <si>
    <t>30</t>
  </si>
  <si>
    <t>89410412r</t>
  </si>
  <si>
    <t>Ostatní konstrukce na trubním vedení zděné žlaby šachet z cihel čedičových na cementovou maltu MC 10</t>
  </si>
  <si>
    <t>-1911049451</t>
  </si>
  <si>
    <t>"Š2 - čedičové cihly žlab a lavička" 3,90*1,50*0,12</t>
  </si>
  <si>
    <t>"PK2 - čedičové cihly žlab a lavička" 3,50*2,00*0,12</t>
  </si>
  <si>
    <t>"RK6 - čedičové cihly žlab a lavička" 6,60*2,00*0,12</t>
  </si>
  <si>
    <t>"SK4 - čedičové cihly žlab a lavička" 5,70*3,80*0,12</t>
  </si>
  <si>
    <t>31</t>
  </si>
  <si>
    <t>894302162</t>
  </si>
  <si>
    <t>Ostatní konstrukce na trubním vedení ze železobetonu stěny šachet tloušťky přes 200 mm z betonu se zvýšenými nároky na prostředí tř. C 30/37</t>
  </si>
  <si>
    <t>-419822979</t>
  </si>
  <si>
    <t>https://podminky.urs.cz/item/CS_URS_2025_01/894302162</t>
  </si>
  <si>
    <t>"Š2 - dno" 3,20*2,10*0,30</t>
  </si>
  <si>
    <t xml:space="preserve">"Š2 - stěny" (3,20*3,46+1,50*3,46)*0,30*2 "odečet otvorů" - (3,69"m2" *0,30*2) </t>
  </si>
  <si>
    <t>"PK2 - dno" 3,10*2,00*0,40</t>
  </si>
  <si>
    <t xml:space="preserve">"PK2 - stěny" (3,10*3,08+1,30*3,08)*0,35*2 "odečet otvorů" - ((2,93+2,54)"m2" *0,35) </t>
  </si>
  <si>
    <t>"RK6 - dno" 23,38*0,40</t>
  </si>
  <si>
    <t>"RK6 - stěny" 19,70*2,92*0,55 "odečet otvorů" - ((2,54*2+3,69)*0,55)</t>
  </si>
  <si>
    <t>"SK4 - dno" 19,20*0,40</t>
  </si>
  <si>
    <t>"SK4 - stěny" (3,44*4,06+3,70*4,06+3,79*4,06)*0,30 "odečet otvorů" - (3,69*0,30)</t>
  </si>
  <si>
    <t>32</t>
  </si>
  <si>
    <t>894302262</t>
  </si>
  <si>
    <t>Ostatní konstrukce na trubním vedení ze železobetonu strop šachet vodovodních nebo kanalizačních z betonu se zvýšenými nároky na prostředí tř. C 30/37</t>
  </si>
  <si>
    <t>-574237601</t>
  </si>
  <si>
    <t>https://podminky.urs.cz/item/CS_URS_2025_01/894302262</t>
  </si>
  <si>
    <t>"Š2 - strop" 3,20*2,10*0,40 "odečet otvoru" - (PI*(0,80/2)^2)*0,40</t>
  </si>
  <si>
    <t>"PK2 - strop" 3,10*2,00*0,25 "odečet otvoru" - (PI*(1,00/2)^2)*0,25</t>
  </si>
  <si>
    <t>"RK6 - strop" 23,38*0,30 "odečet otvoru" - (PI*(0,80/2)^2)*0,30</t>
  </si>
  <si>
    <t>"SK4 - strop" 19,20*0,40 "odečet otvoru" - (PI*(0,80/2)^2)*0,40</t>
  </si>
  <si>
    <t>33</t>
  </si>
  <si>
    <t>894410201r</t>
  </si>
  <si>
    <t>Osazení betonových dílců šachet kanalizačních skruž rovná DN 800, výšky 300 mm</t>
  </si>
  <si>
    <t>-1514659762</t>
  </si>
  <si>
    <t>"RK6" 1</t>
  </si>
  <si>
    <t>34</t>
  </si>
  <si>
    <t>59224592r</t>
  </si>
  <si>
    <t>skruž betonové šachty DN 800 kanalizační DEHA 80x30x12cm, se stupadly</t>
  </si>
  <si>
    <t>-1526496015</t>
  </si>
  <si>
    <t>35</t>
  </si>
  <si>
    <t>894410202</t>
  </si>
  <si>
    <t>Osazení betonových dílců šachet kanalizačních skruž rovná DN 800, výšky 500 mm</t>
  </si>
  <si>
    <t>1580034072</t>
  </si>
  <si>
    <t>https://podminky.urs.cz/item/CS_URS_2025_01/894410202</t>
  </si>
  <si>
    <t>"Š2" 1</t>
  </si>
  <si>
    <t>"SK4" 1</t>
  </si>
  <si>
    <t>36</t>
  </si>
  <si>
    <t>59224593</t>
  </si>
  <si>
    <t>skruž betonové šachty DN 800 kanalizační DEHA 80x50x12cm, se stupadly</t>
  </si>
  <si>
    <t>1943183736</t>
  </si>
  <si>
    <t>37</t>
  </si>
  <si>
    <t>89441020r</t>
  </si>
  <si>
    <t>Osazení elastomerového těsnění</t>
  </si>
  <si>
    <t>-789888146</t>
  </si>
  <si>
    <t>38</t>
  </si>
  <si>
    <t>59224340</t>
  </si>
  <si>
    <t>těsnění elastomerové pro spojení šachetních dílů DN 800</t>
  </si>
  <si>
    <t>1930547716</t>
  </si>
  <si>
    <t>"Š2" 2</t>
  </si>
  <si>
    <t>"SK4" 2</t>
  </si>
  <si>
    <t>39</t>
  </si>
  <si>
    <t>59224348</t>
  </si>
  <si>
    <t>těsnění elastomerové pro spojení šachetních dílů DN 1000</t>
  </si>
  <si>
    <t>-1728153167</t>
  </si>
  <si>
    <t>"PK2" 2</t>
  </si>
  <si>
    <t>40</t>
  </si>
  <si>
    <t>894410212</t>
  </si>
  <si>
    <t>Osazení betonových dílců šachet kanalizačních skruž rovná DN 1000, výšky 500 mm</t>
  </si>
  <si>
    <t>433237722</t>
  </si>
  <si>
    <t>https://podminky.urs.cz/item/CS_URS_2025_01/894410212</t>
  </si>
  <si>
    <t>41</t>
  </si>
  <si>
    <t>59224596</t>
  </si>
  <si>
    <t>skruž betonové šachty DN 1000 kanalizační DEHA 100x50x12cm, se stupadly</t>
  </si>
  <si>
    <t>539161887</t>
  </si>
  <si>
    <t>42</t>
  </si>
  <si>
    <t>894410231</t>
  </si>
  <si>
    <t>Osazení betonových dílců šachet kanalizačních skruž přechodová (konus) DN 800</t>
  </si>
  <si>
    <t>524136695</t>
  </si>
  <si>
    <t>https://podminky.urs.cz/item/CS_URS_2025_01/894410231</t>
  </si>
  <si>
    <t>43</t>
  </si>
  <si>
    <t>59224402</t>
  </si>
  <si>
    <t>konus betonové šachty DN 800 kanalizační 80x62,5x60cm stupadla poplastovaná</t>
  </si>
  <si>
    <t>-1340171305</t>
  </si>
  <si>
    <t>44</t>
  </si>
  <si>
    <t>894410232</t>
  </si>
  <si>
    <t>Osazení betonových dílců šachet kanalizačních skruž přechodová (konus) DN 1000</t>
  </si>
  <si>
    <t>1481354148</t>
  </si>
  <si>
    <t>https://podminky.urs.cz/item/CS_URS_2025_01/894410232</t>
  </si>
  <si>
    <t>45</t>
  </si>
  <si>
    <t>59224312</t>
  </si>
  <si>
    <t>konus betonové šachty DN 1000 kanalizační 100x62,5x58cm tl stěny 12 stupadla poplastovaná</t>
  </si>
  <si>
    <t>-1802856028</t>
  </si>
  <si>
    <t>46</t>
  </si>
  <si>
    <t>894501111</t>
  </si>
  <si>
    <t>Bednění konstrukcí na trubním vedení stěn šachet pravoúhlých nebo čtyř a vícehranných oboustranné zřízení</t>
  </si>
  <si>
    <t>-590173446</t>
  </si>
  <si>
    <t>https://podminky.urs.cz/item/CS_URS_2025_01/894501111</t>
  </si>
  <si>
    <t>"Š2 - stěny" 3,46*(3,20*4+1,50*4)</t>
  </si>
  <si>
    <t>"PK2 - stěny" 3,08*(3,10*4+1,30*4)</t>
  </si>
  <si>
    <t>"RK6 - stěny" 3,17*19,70*2</t>
  </si>
  <si>
    <t>"SK4 - stěny" 4,06*(3,79*2+3,44*2+3,70*2)</t>
  </si>
  <si>
    <t>47</t>
  </si>
  <si>
    <t>894501112</t>
  </si>
  <si>
    <t>Bednění konstrukcí na trubním vedení stěn šachet pravoúhlých nebo čtyř a vícehranných oboustranné odstranění</t>
  </si>
  <si>
    <t>783172543</t>
  </si>
  <si>
    <t>https://podminky.urs.cz/item/CS_URS_2025_01/894501112</t>
  </si>
  <si>
    <t>48</t>
  </si>
  <si>
    <t>894501121</t>
  </si>
  <si>
    <t>Bednění konstrukcí na trubním vedení stěn šachet pravoúhlých nebo čtyř a vícehranných jednostranné zřízení</t>
  </si>
  <si>
    <t>-1976455485</t>
  </si>
  <si>
    <t>https://podminky.urs.cz/item/CS_URS_2025_01/894501121</t>
  </si>
  <si>
    <t>"Š2 - dno" 0,30*(3,20*2+2,10*2)</t>
  </si>
  <si>
    <t>"PK2 - dno" 0,40*(3,10*2+2,00*2)</t>
  </si>
  <si>
    <t>"RK6 - dno" 0,40*19,70</t>
  </si>
  <si>
    <t>"SK4 - dno" 0,40*16,80</t>
  </si>
  <si>
    <t>49</t>
  </si>
  <si>
    <t>894501122</t>
  </si>
  <si>
    <t>Bednění konstrukcí na trubním vedení stěn šachet pravoúhlých nebo čtyř a vícehranných jednostranné odstranění</t>
  </si>
  <si>
    <t>-1617149195</t>
  </si>
  <si>
    <t>https://podminky.urs.cz/item/CS_URS_2025_01/894501122</t>
  </si>
  <si>
    <t>50</t>
  </si>
  <si>
    <t>894501141</t>
  </si>
  <si>
    <t>Bednění konstrukcí na trubním vedení stěn šachet kruhových jednostranné zřízení</t>
  </si>
  <si>
    <t>1042723415</t>
  </si>
  <si>
    <t>https://podminky.urs.cz/item/CS_URS_2025_01/894501141</t>
  </si>
  <si>
    <t>"Š2 - otvory ve stěně" 6,99"obvod" *0,30 *2</t>
  </si>
  <si>
    <t>"Š2 - otvor strop" 2,51"obvod" *0,40</t>
  </si>
  <si>
    <t>"PK2 - otvory ve stěně" (6,16+5,65)"obvod" *0,35</t>
  </si>
  <si>
    <t>"PK2 - otvor strop" 3,14"obvod" *0,25</t>
  </si>
  <si>
    <t>"RK6 - otvory ve stěně" (5,65*2+6,99)"obvod" *0,40</t>
  </si>
  <si>
    <t>"RK6 - otvor strop" 2,51"obvod" *0,30</t>
  </si>
  <si>
    <t>"SK4 - otvor strop" 2,51"obvod" *0,40</t>
  </si>
  <si>
    <t>51</t>
  </si>
  <si>
    <t>894501142</t>
  </si>
  <si>
    <t>Bednění konstrukcí na trubním vedení stěn šachet kruhových jednostranné odstranění</t>
  </si>
  <si>
    <t>1937180642</t>
  </si>
  <si>
    <t>https://podminky.urs.cz/item/CS_URS_2025_01/894501142</t>
  </si>
  <si>
    <t>52</t>
  </si>
  <si>
    <t>894501211</t>
  </si>
  <si>
    <t>Bednění konstrukcí na trubním vedení deskových stropů šachet zřízení</t>
  </si>
  <si>
    <t>325026828</t>
  </si>
  <si>
    <t>https://podminky.urs.cz/item/CS_URS_2025_01/894501211</t>
  </si>
  <si>
    <t>"Š2 - strop" 0,40*(3,20*2+2,10*2)+3,20*2,10</t>
  </si>
  <si>
    <t>"PK2 - strop" 0,25*(3,10*2+2,00*2)+3,10*2,00</t>
  </si>
  <si>
    <t>"RK6 - strop" 0,30*19,70+23,40</t>
  </si>
  <si>
    <t>"SK4 - strop" 0,40*16,80+19,20</t>
  </si>
  <si>
    <t>53</t>
  </si>
  <si>
    <t>894501212</t>
  </si>
  <si>
    <t>Bednění konstrukcí na trubním vedení deskových stropů šachet odstranění</t>
  </si>
  <si>
    <t>-716550660</t>
  </si>
  <si>
    <t>https://podminky.urs.cz/item/CS_URS_2025_01/894501212</t>
  </si>
  <si>
    <t>54</t>
  </si>
  <si>
    <t>894608112</t>
  </si>
  <si>
    <t>Výztuž šachet z betonářské oceli 10 505 (R) nebo BSt 500</t>
  </si>
  <si>
    <t>193413516</t>
  </si>
  <si>
    <t>https://podminky.urs.cz/item/CS_URS_2025_01/894608112</t>
  </si>
  <si>
    <t>"předpoklad 150 kg/m3</t>
  </si>
  <si>
    <t>(ŽB_kce_stěny+ŽB_kce_strop)*0,15</t>
  </si>
  <si>
    <t>55</t>
  </si>
  <si>
    <t>89460819r</t>
  </si>
  <si>
    <t>Distanční lišta z umělé hmoty k pokládání výztuže</t>
  </si>
  <si>
    <t>-504733002</t>
  </si>
  <si>
    <t>"předpoklad cca 5 m lišty pro 1 m3 ŽB</t>
  </si>
  <si>
    <t>(ŽB_kce_stěny+ŽB_kce_strop)*5,0</t>
  </si>
  <si>
    <t>56</t>
  </si>
  <si>
    <t>899103211</t>
  </si>
  <si>
    <t>Demontáž poklopů litinových a ocelových včetně rámů, hmotnosti jednotlivě přes 100 do 150 Kg</t>
  </si>
  <si>
    <t>-629876481</t>
  </si>
  <si>
    <t>https://podminky.urs.cz/item/CS_URS_2025_01/899103211</t>
  </si>
  <si>
    <t>57</t>
  </si>
  <si>
    <t>899104112.1</t>
  </si>
  <si>
    <t>Osazení poklopů šachtových litinových, ocelových nebo železobetonových včetně rámů pro třídu zatížení D400, E600</t>
  </si>
  <si>
    <t>916812293</t>
  </si>
  <si>
    <t>https://podminky.urs.cz/item/CS_URS_2025_01/899104112.1</t>
  </si>
  <si>
    <t>"Š2 - poklop s rámem" 1</t>
  </si>
  <si>
    <t>"PK2 - poklop s rámem" 1</t>
  </si>
  <si>
    <t>"RK6 - poklop s rámem" 1</t>
  </si>
  <si>
    <t>"SK4 - poklop s rámem" 1</t>
  </si>
  <si>
    <t>58</t>
  </si>
  <si>
    <t>55241031</t>
  </si>
  <si>
    <t>poklop šachtový třída D400, kruhový s ventilací</t>
  </si>
  <si>
    <t>-1961781364</t>
  </si>
  <si>
    <t>59</t>
  </si>
  <si>
    <t>899501221</t>
  </si>
  <si>
    <t>Stupadla do šachet a drobných objektů ocelová s PE povlakem vidlicová pro přímé zabudování do hmoždinek</t>
  </si>
  <si>
    <t>2050694830</t>
  </si>
  <si>
    <t>https://podminky.urs.cz/item/CS_URS_2025_01/899501221</t>
  </si>
  <si>
    <t>"Š2" 10</t>
  </si>
  <si>
    <t>"PK2" 9</t>
  </si>
  <si>
    <t>"RK6" 9</t>
  </si>
  <si>
    <t>"SK4" 10</t>
  </si>
  <si>
    <t>60</t>
  </si>
  <si>
    <t>899503112</t>
  </si>
  <si>
    <t>Stupadla do šachet a drobných objektů ocelová s PE povlakem zapouštěcí - kapsová osazovaná do vynechaných otvorů</t>
  </si>
  <si>
    <t>2070978284</t>
  </si>
  <si>
    <t>https://podminky.urs.cz/item/CS_URS_2025_01/899503112</t>
  </si>
  <si>
    <t>"RK6" 5</t>
  </si>
  <si>
    <t>"SK4" 4</t>
  </si>
  <si>
    <t>61</t>
  </si>
  <si>
    <t>899623171</t>
  </si>
  <si>
    <t>Obetonování potrubí nebo zdiva stok betonem prostým v otevřeném výkopu, betonem tř. C 25/30</t>
  </si>
  <si>
    <t>-1756745926</t>
  </si>
  <si>
    <t>https://podminky.urs.cz/item/CS_URS_2025_01/899623171</t>
  </si>
  <si>
    <t>"obetonování SK4 dle rozměru jámy" 32,0</t>
  </si>
  <si>
    <t>62</t>
  </si>
  <si>
    <t>899633241</t>
  </si>
  <si>
    <t>Obetonování potrubí nebo zdiva stok betonem železovým v otevřeném výkopu se zvýšenými nároky na prostředí tř. C 30/37</t>
  </si>
  <si>
    <t>969212992</t>
  </si>
  <si>
    <t>https://podminky.urs.cz/item/CS_URS_2025_01/899633241</t>
  </si>
  <si>
    <t>"stoka 1650/2170" 3,35 *5,70"m2"</t>
  </si>
  <si>
    <t>"stoka 1800" (11,09+14,84) *3,02 "m2"</t>
  </si>
  <si>
    <t>"stoka 1800/2600" 52,84 *4,27 "m2"</t>
  </si>
  <si>
    <t>63</t>
  </si>
  <si>
    <t>899643121</t>
  </si>
  <si>
    <t>Bednění pro obetonování potrubí v otevřeném výkopu zřízení</t>
  </si>
  <si>
    <t>-2053275245</t>
  </si>
  <si>
    <t>https://podminky.urs.cz/item/CS_URS_2025_01/899643121</t>
  </si>
  <si>
    <t>"stoka 1650/2170" 3,35*3,31</t>
  </si>
  <si>
    <t>"stoka 1800" (11,09+14,84)*3,44</t>
  </si>
  <si>
    <t>"stoka 1800/2600" 52,84*3,29</t>
  </si>
  <si>
    <t>64</t>
  </si>
  <si>
    <t>899643122</t>
  </si>
  <si>
    <t>Bednění pro obetonování potrubí v otevřeném výkopu odstranění</t>
  </si>
  <si>
    <t>2086584353</t>
  </si>
  <si>
    <t>https://podminky.urs.cz/item/CS_URS_2025_01/899643122</t>
  </si>
  <si>
    <t>65</t>
  </si>
  <si>
    <t>899658211</t>
  </si>
  <si>
    <t>Výztuž pro obetonování potrubí ze svařovaných sítí typu Kari</t>
  </si>
  <si>
    <t>-963168169</t>
  </si>
  <si>
    <t>https://podminky.urs.cz/item/CS_URS_2025_01/899658211</t>
  </si>
  <si>
    <t>"KARI 8x150x150 (5,40 kg/m2)</t>
  </si>
  <si>
    <t>"stoka 1650/2170" 3,35*3,31*0,0054</t>
  </si>
  <si>
    <t>"stoka 1800" (11,09+14,84)*3,44*0,0054</t>
  </si>
  <si>
    <t>"stoka 1800/2600" 52,84*3,29*0,0054</t>
  </si>
  <si>
    <t>Ostatní konstrukce a práce, bourání</t>
  </si>
  <si>
    <t>66</t>
  </si>
  <si>
    <t>93994111r</t>
  </si>
  <si>
    <t>D+M těsnění pracovní spáry ocelovým plechem mezi dnem a stěnou</t>
  </si>
  <si>
    <t>-754918129</t>
  </si>
  <si>
    <t>"stěna/dno + stěna/strop:</t>
  </si>
  <si>
    <t>"Š2" (2,90*2+1,80*2)*2</t>
  </si>
  <si>
    <t>"PK2" (2,75*2+1,65*2)*2</t>
  </si>
  <si>
    <t>"RK6" 18,10*2</t>
  </si>
  <si>
    <t>"SK4" 15,60*2</t>
  </si>
  <si>
    <t>997</t>
  </si>
  <si>
    <t>Doprava suti a vybouraných hmot</t>
  </si>
  <si>
    <t>67</t>
  </si>
  <si>
    <t>16235110r</t>
  </si>
  <si>
    <t>Vodorovné přemístění výkopku/sypaniny z horniny třídy těžitelnosti I skupiny 1 až 3 - mezideponie</t>
  </si>
  <si>
    <t>1150401896</t>
  </si>
  <si>
    <t>"Z MEZIDEPONIE NA STAVBU:</t>
  </si>
  <si>
    <t>"ŠP lože tl. 200 mm" dno_jámy*0,20</t>
  </si>
  <si>
    <t>68</t>
  </si>
  <si>
    <t>167151101</t>
  </si>
  <si>
    <t>Nakládání, skládání a překládání neulehlého výkopku nebo sypaniny strojně nakládání, množství do 100 m3, z horniny třídy těžitelnosti I, skupiny 1 až 3</t>
  </si>
  <si>
    <t>1669148302</t>
  </si>
  <si>
    <t>https://podminky.urs.cz/item/CS_URS_2025_01/167151101</t>
  </si>
  <si>
    <t>69</t>
  </si>
  <si>
    <t>171251201</t>
  </si>
  <si>
    <t>Uložení sypaniny na skládky nebo meziskládky bez hutnění s upravením uložené sypaniny do předepsaného tvaru</t>
  </si>
  <si>
    <t>-690495377</t>
  </si>
  <si>
    <t>https://podminky.urs.cz/item/CS_URS_2025_01/171251201</t>
  </si>
  <si>
    <t>70</t>
  </si>
  <si>
    <t>99722156r</t>
  </si>
  <si>
    <t>Vodorovná doprava suti bez naložení, ale se složením a s hrubým urovnáním z kusových materiálů</t>
  </si>
  <si>
    <t>452077345</t>
  </si>
  <si>
    <t>"NA SKLÁDKU:</t>
  </si>
  <si>
    <t>"cihly čílkování" 11,330</t>
  </si>
  <si>
    <t>"poklopy" 0,600</t>
  </si>
  <si>
    <t>71</t>
  </si>
  <si>
    <t>997221611</t>
  </si>
  <si>
    <t>Nakládání na dopravní prostředky pro vodorovnou dopravu suti</t>
  </si>
  <si>
    <t>-274492173</t>
  </si>
  <si>
    <t>https://podminky.urs.cz/item/CS_URS_2025_01/997221611</t>
  </si>
  <si>
    <t>998</t>
  </si>
  <si>
    <t>Přesun hmot</t>
  </si>
  <si>
    <t>72</t>
  </si>
  <si>
    <t>99827120r</t>
  </si>
  <si>
    <t>Přesun hmot pro kanalizace hloubené zděné otevřený výkop</t>
  </si>
  <si>
    <t>-1600023398</t>
  </si>
  <si>
    <t>73</t>
  </si>
  <si>
    <t>99827122r</t>
  </si>
  <si>
    <t>Příplatek k přesunu hmot pro kanalizace hloubené zděné za zvětšený přesun hmot na vzdálenost mezideponie</t>
  </si>
  <si>
    <t>1195316967</t>
  </si>
  <si>
    <t>SKL</t>
  </si>
  <si>
    <t>Skládkovné</t>
  </si>
  <si>
    <t>74</t>
  </si>
  <si>
    <t>997013863</t>
  </si>
  <si>
    <t>Poplatek za uložení stavebního odpadu na recyklační skládce (skládkovné) cihelného zatříděného do Katalogu odpadů pod kódem 17 01 02</t>
  </si>
  <si>
    <t>664197311</t>
  </si>
  <si>
    <t>https://podminky.urs.cz/item/CS_URS_2025_01/997013863</t>
  </si>
  <si>
    <t>PSV</t>
  </si>
  <si>
    <t>Práce a dodávky PSV</t>
  </si>
  <si>
    <t>711</t>
  </si>
  <si>
    <t>Izolace proti vodě, vlhkosti a plynům</t>
  </si>
  <si>
    <t>75</t>
  </si>
  <si>
    <t>711111002</t>
  </si>
  <si>
    <t>Provedení izolace proti zemní vlhkosti natěradly a tmely za studena na ploše vodorovné V nátěrem lakem asfaltovým</t>
  </si>
  <si>
    <t>1359098057</t>
  </si>
  <si>
    <t>https://podminky.urs.cz/item/CS_URS_2025_01/711111002</t>
  </si>
  <si>
    <t>"1x penetrace, 2x asf."</t>
  </si>
  <si>
    <t>"Š2 - horní deska" 3,20*2,10 - PI*0,40*0,40</t>
  </si>
  <si>
    <t>"PK2 - horní deska" 3,10*2,00 - PI*0,50*0,50</t>
  </si>
  <si>
    <t>"RK6 - horní deska" 23,38 - PI*0,40*0,40</t>
  </si>
  <si>
    <t>"SK4 - horní deska" 19,20 - PI*0,40*0,40</t>
  </si>
  <si>
    <t>izol_vod*3</t>
  </si>
  <si>
    <t>76</t>
  </si>
  <si>
    <t>711112002</t>
  </si>
  <si>
    <t>Provedení izolace proti zemní vlhkosti natěradly a tmely za studena na ploše svislé S nátěrem lakem asfaltovým</t>
  </si>
  <si>
    <t>-373294917</t>
  </si>
  <si>
    <t>https://podminky.urs.cz/item/CS_URS_2025_01/711112002</t>
  </si>
  <si>
    <t>"Š2 - vnější stěny" 4,16*(3,20*2+2,10*2) - (3,69*2)</t>
  </si>
  <si>
    <t>"PK2 - vnější stěny" 3,73*(3,10*2+2,00*2) - (PI*0,90*0,90+2,93)</t>
  </si>
  <si>
    <t>"RK6 - vnější stěny" 19,69*3,87 - (PI*0,90*0,90*2+3,69)</t>
  </si>
  <si>
    <t>"SK4 - vnější stěny" 16,80*4,86 - (3,69+1,91*2+0,68)</t>
  </si>
  <si>
    <t>izol_svis*3</t>
  </si>
  <si>
    <t>77</t>
  </si>
  <si>
    <t>11163150</t>
  </si>
  <si>
    <t>lak penetrační asfaltový</t>
  </si>
  <si>
    <t>-1434467251</t>
  </si>
  <si>
    <t>P</t>
  </si>
  <si>
    <t>Poznámka k položce:_x000D_
Spotřeba 0,3-0,4kg/m2</t>
  </si>
  <si>
    <t>"1x penetrace - spotřeba cca 0,4 kg/m2:</t>
  </si>
  <si>
    <t>(izol_vod+izol_svis)*0,0004</t>
  </si>
  <si>
    <t>78</t>
  </si>
  <si>
    <t>11163152</t>
  </si>
  <si>
    <t>lak hydroizolační asfaltový</t>
  </si>
  <si>
    <t>-1116092379</t>
  </si>
  <si>
    <t>Poznámka k položce:_x000D_
Spotřeba: 0,3-0,5 kg/m2</t>
  </si>
  <si>
    <t>"2x asf. - spotřeba cca 0,5 kg/m2:</t>
  </si>
  <si>
    <t>(izol_vod+izol_svis)*0,0005*2</t>
  </si>
  <si>
    <t>79</t>
  </si>
  <si>
    <t>99871110r</t>
  </si>
  <si>
    <t>Přesun hmot tonážní pro izolace proti vodě, vlhkosti a plynům v objektech v do 6 m</t>
  </si>
  <si>
    <t>-1208297241</t>
  </si>
  <si>
    <t>80</t>
  </si>
  <si>
    <t>99871119r</t>
  </si>
  <si>
    <t>Příplatek k přesunu hmot tonážnímu pro izolace proti vodě, vlhkosti a plynům za zvětšený přesun na vzdálenost mezideponie</t>
  </si>
  <si>
    <t>-2072889454</t>
  </si>
  <si>
    <t>767</t>
  </si>
  <si>
    <t>Konstrukce zámečnické</t>
  </si>
  <si>
    <t>81</t>
  </si>
  <si>
    <t>767995113</t>
  </si>
  <si>
    <t>Montáž ostatních atypických zámečnických konstrukcí hmotnosti přes 10 do 20 kg</t>
  </si>
  <si>
    <t>kg</t>
  </si>
  <si>
    <t>-1589527031</t>
  </si>
  <si>
    <t>https://podminky.urs.cz/item/CS_URS_2025_01/767995113</t>
  </si>
  <si>
    <t>"RK6 - drážky pro provizorní hrazení - U 140 (16 kg/bm)" 3,47*16,0*4</t>
  </si>
  <si>
    <t>82</t>
  </si>
  <si>
    <t>13010820</t>
  </si>
  <si>
    <t>ocel profilová jakost S235JR (11 375) průřez U (UPN) 140</t>
  </si>
  <si>
    <t>-1188454032</t>
  </si>
  <si>
    <t>"RK6 - drážky pro provizorní hrazení - U 140 (16 kg/bm)" 3,47*0,016*4</t>
  </si>
  <si>
    <t>83</t>
  </si>
  <si>
    <t>99876710r</t>
  </si>
  <si>
    <t>Přesun hmot tonážní pro zámečnické konstrukce v objektech v do 6 m</t>
  </si>
  <si>
    <t>-810310079</t>
  </si>
  <si>
    <t>84</t>
  </si>
  <si>
    <t>99876719r</t>
  </si>
  <si>
    <t>Příplatek k přesunu hmot tonážnímu pro zámečnické konstrukce za zvětšený přesun na vzdálenost mezideponie</t>
  </si>
  <si>
    <t>1325679705</t>
  </si>
  <si>
    <t>výkop</t>
  </si>
  <si>
    <t>92,976</t>
  </si>
  <si>
    <t>zásyp</t>
  </si>
  <si>
    <t>79,312</t>
  </si>
  <si>
    <t>podkl_beton</t>
  </si>
  <si>
    <t>podkladní beton</t>
  </si>
  <si>
    <t>2,6</t>
  </si>
  <si>
    <t>obeton</t>
  </si>
  <si>
    <t>obetonování</t>
  </si>
  <si>
    <t>7,164</t>
  </si>
  <si>
    <t>sedlo_lože</t>
  </si>
  <si>
    <t>3,9</t>
  </si>
  <si>
    <t>SO 07.1.2 - Přeložka sběrače IX Šaldova - přípojky</t>
  </si>
  <si>
    <t xml:space="preserve">    8 - Trubní vedení</t>
  </si>
  <si>
    <t>132254203</t>
  </si>
  <si>
    <t>Hloubení zapažených rýh šířky přes 800 do 2 000 mm strojně s urovnáním dna do předepsaného profilu a spádu v hornině třídy těžitelnosti I skupiny 3 přes 50 do 100 m3</t>
  </si>
  <si>
    <t>-2004042195</t>
  </si>
  <si>
    <t>https://podminky.urs.cz/item/CS_URS_2025_01/132254203</t>
  </si>
  <si>
    <t>10-4156-3802 - PPO Karlín / SO 07: sběrač Šaldova, SO 07.1.2 - přípojky</t>
  </si>
  <si>
    <t>"DP +UV nový výkop"(12+4)*1,3*(5-0,53)"d x š x hl."</t>
  </si>
  <si>
    <t>151811141</t>
  </si>
  <si>
    <t>Zřízení pažicích boxů pro pažení a rozepření stěn rýh podzemního vedení hloubka výkopu přes 4 do 6 m, šířka do 1,2 m</t>
  </si>
  <si>
    <t>927497989</t>
  </si>
  <si>
    <t>https://podminky.urs.cz/item/CS_URS_2025_01/151811141</t>
  </si>
  <si>
    <t>"2 x d x hl."2*(12+4)*5</t>
  </si>
  <si>
    <t>151811241</t>
  </si>
  <si>
    <t>Odstranění pažicích boxů pro pažení a rozepření stěn rýh podzemního vedení hloubka výkopu přes 4 do 6 m, šířka do 1,2 m</t>
  </si>
  <si>
    <t>-1499642135</t>
  </si>
  <si>
    <t>https://podminky.urs.cz/item/CS_URS_2025_01/151811241</t>
  </si>
  <si>
    <t>161111502</t>
  </si>
  <si>
    <t>Svislé přemístění výkopku nošením bez naložení, avšak s vyprázdněním nádoby na hromady nebo do dopravního prostředku z horniny třídy těžitelnosti I skupiny 1 až 3, při hloubce výkopu přes 3 do 6 m</t>
  </si>
  <si>
    <t>-1798690004</t>
  </si>
  <si>
    <t>https://podminky.urs.cz/item/CS_URS_2025_01/161111502</t>
  </si>
  <si>
    <t>512796225</t>
  </si>
  <si>
    <t>"z mezideponie na stavbu" zásyp</t>
  </si>
  <si>
    <t>16275111r</t>
  </si>
  <si>
    <t>Vodorovné přemístění výkopku/sypaniny z horniny třídy těžitelnosti I skupiny 1 až 3 - skládka</t>
  </si>
  <si>
    <t>-68735786</t>
  </si>
  <si>
    <t>"na skládku" výkop</t>
  </si>
  <si>
    <t>167151111</t>
  </si>
  <si>
    <t>Nakládání, skládání a překládání neulehlého výkopku nebo sypaniny strojně nakládání, množství přes 100 m3, z hornin třídy těžitelnosti I, skupiny 1 až 3</t>
  </si>
  <si>
    <t>-76236142</t>
  </si>
  <si>
    <t>https://podminky.urs.cz/item/CS_URS_2025_01/167151111</t>
  </si>
  <si>
    <t>zásyp"z meziskl. na stavbu"</t>
  </si>
  <si>
    <t>1690399180</t>
  </si>
  <si>
    <t>174101101</t>
  </si>
  <si>
    <t>Zásyp sypaninou z jakékoliv horniny strojně s uložením výkopku ve vrstvách se zhutněním jam, šachet, rýh nebo kolem objektů v těchto vykopávkách</t>
  </si>
  <si>
    <t>-1252063795</t>
  </si>
  <si>
    <t>https://podminky.urs.cz/item/CS_URS_2025_01/174101101</t>
  </si>
  <si>
    <t>-podkl_beton</t>
  </si>
  <si>
    <t>-sedlo_lože</t>
  </si>
  <si>
    <t>-obeton</t>
  </si>
  <si>
    <t>58331200</t>
  </si>
  <si>
    <t>štěrkopísek netříděný</t>
  </si>
  <si>
    <t>-1092395141</t>
  </si>
  <si>
    <t>79,312*2,054 'Přepočtené koeficientem množství</t>
  </si>
  <si>
    <t>212752401</t>
  </si>
  <si>
    <t>Trativody z drenážních trubek pro liniové stavby a komunikace se zřízením štěrkového lože pod trubky a s jejich obsypem v otevřeném výkopu trubka korugovaná sendvičová PE-HD SN 8 celoperforovaná 360° DN 100</t>
  </si>
  <si>
    <t>-1624748493</t>
  </si>
  <si>
    <t>https://podminky.urs.cz/item/CS_URS_2025_01/212752401</t>
  </si>
  <si>
    <t>12"DP nový výkop"+4"DP stáv výkop"+4"1x nová UV"</t>
  </si>
  <si>
    <t>213141111</t>
  </si>
  <si>
    <t>Zřízení vrstvy z geotextilie filtrační, separační, odvodňovací, ochranné, výztužné nebo protierozní v rovině nebo ve sklonu do 1:5, šířky do 3 m</t>
  </si>
  <si>
    <t>-2043495237</t>
  </si>
  <si>
    <t>https://podminky.urs.cz/item/CS_URS_2025_01/213141111</t>
  </si>
  <si>
    <t>(12"DP nový výkop"+4"DP stáv výkop"+4"1x nová UV")*1,3"šířka"</t>
  </si>
  <si>
    <t>69311081</t>
  </si>
  <si>
    <t>geotextilie netkaná separační, ochranná, filtrační, drenážní PES 300g/m2</t>
  </si>
  <si>
    <t>-1228092362</t>
  </si>
  <si>
    <t>356912012</t>
  </si>
  <si>
    <t>Stokové vložky čedičové osazované na cementovou maltu MC 10 současně se zděním jednopásové DN 200/R 1100</t>
  </si>
  <si>
    <t>1547540979</t>
  </si>
  <si>
    <t>https://podminky.urs.cz/item/CS_URS_2025_01/356912012</t>
  </si>
  <si>
    <t>4"přepoj UV"+3"DP"</t>
  </si>
  <si>
    <t>1835144461</t>
  </si>
  <si>
    <t>(12+4)*1,3*0,1"d x š x hl."</t>
  </si>
  <si>
    <t>lože</t>
  </si>
  <si>
    <t>452311131</t>
  </si>
  <si>
    <t>Podkladní a zajišťovací konstrukce z betonu prostého v otevřeném výkopu bez zvýšených nároků na prostředí desky pod potrubí, stoky a drobné objekty z betonu tř. C 12/15</t>
  </si>
  <si>
    <t>-81730055</t>
  </si>
  <si>
    <t>https://podminky.urs.cz/item/CS_URS_2025_01/452311131</t>
  </si>
  <si>
    <t>(12"DP nový výkop"+4"DP stáv výkop"+4"1x nová UV")*1,3*0,1</t>
  </si>
  <si>
    <t>452312131</t>
  </si>
  <si>
    <t>Podkladní a zajišťovací konstrukce z betonu prostého v otevřeném výkopu bez zvýšených nároků na prostředí sedlové lože pod potrubí z betonu tř. C 12/15</t>
  </si>
  <si>
    <t>-569580973</t>
  </si>
  <si>
    <t>https://podminky.urs.cz/item/CS_URS_2025_01/452312131</t>
  </si>
  <si>
    <t>(12"DP nový výkop"+4"DP stáv výkop"+4"1x nová UV")*1,3*0,15</t>
  </si>
  <si>
    <t>Trubní vedení</t>
  </si>
  <si>
    <t>831352121</t>
  </si>
  <si>
    <t>Montáž potrubí z trub kameninových hrdlových s integrovaným těsněním v otevřeném výkopu ve sklonu do 20 % DN 200</t>
  </si>
  <si>
    <t>-1405721839</t>
  </si>
  <si>
    <t>https://podminky.urs.cz/item/CS_URS_2025_01/831352121</t>
  </si>
  <si>
    <t>59710704</t>
  </si>
  <si>
    <t>trouba kameninová glazovaná DN 200 dl 2,50m spojovací systém C Třída 240</t>
  </si>
  <si>
    <t>-733035561</t>
  </si>
  <si>
    <t>831352193</t>
  </si>
  <si>
    <t>Montáž potrubí z trub kameninových hrdlových s integrovaným těsněním Příplatek k cenám za napojení dvou dříků trub o stejném průměru (max. rozdíl 12 mm) pomocí převlečné manžety (manžeta zahrnuta v ceně) DN 200</t>
  </si>
  <si>
    <t>485486472</t>
  </si>
  <si>
    <t>https://podminky.urs.cz/item/CS_URS_2025_01/831352193</t>
  </si>
  <si>
    <t>3"UV"+3"DP"</t>
  </si>
  <si>
    <t>892352121</t>
  </si>
  <si>
    <t>Tlakové zkoušky vzduchem těsnícími vaky ucpávkovými DN 200</t>
  </si>
  <si>
    <t>úsek</t>
  </si>
  <si>
    <t>823938006</t>
  </si>
  <si>
    <t>https://podminky.urs.cz/item/CS_URS_2025_01/892352121</t>
  </si>
  <si>
    <t>12+4+4</t>
  </si>
  <si>
    <t>895941301</t>
  </si>
  <si>
    <t>Osazení vpusti uliční z betonových dílců DN 450 dno s výtokem</t>
  </si>
  <si>
    <t>1491198769</t>
  </si>
  <si>
    <t>https://podminky.urs.cz/item/CS_URS_2025_01/895941301</t>
  </si>
  <si>
    <t>59223850</t>
  </si>
  <si>
    <t>dno pro uliční vpusť s výtokovým otvorem betonové 450x330x50mm</t>
  </si>
  <si>
    <t>873015582</t>
  </si>
  <si>
    <t>895941351</t>
  </si>
  <si>
    <t>Osazení vpusti uliční z betonových dílců DN 500 skruž horní pro čtvercovou vtokovou mříž</t>
  </si>
  <si>
    <t>-1852128641</t>
  </si>
  <si>
    <t>https://podminky.urs.cz/item/CS_URS_2025_01/895941351</t>
  </si>
  <si>
    <t>59224462</t>
  </si>
  <si>
    <t>vpusť uliční DN 500 skruž průběžná vysoká betonová 500/590x65mm</t>
  </si>
  <si>
    <t>1650678375</t>
  </si>
  <si>
    <t>895941362</t>
  </si>
  <si>
    <t>Osazení vpusti uliční z betonových dílců DN 500 skruž středová 590 mm</t>
  </si>
  <si>
    <t>176387202</t>
  </si>
  <si>
    <t>https://podminky.urs.cz/item/CS_URS_2025_01/895941362</t>
  </si>
  <si>
    <t>59224468</t>
  </si>
  <si>
    <t>vpusť uliční DN 500 skruž průběžná 500/590x65mm betonová se zápachovou uzávěrkou 200mm PVC</t>
  </si>
  <si>
    <t>749752871</t>
  </si>
  <si>
    <t>899204112</t>
  </si>
  <si>
    <t>Osazení mříží litinových včetně rámů a košů na bahno pro třídu zatížení D400, E600</t>
  </si>
  <si>
    <t>-2094801502</t>
  </si>
  <si>
    <t>https://podminky.urs.cz/item/CS_URS_2025_01/899204112</t>
  </si>
  <si>
    <t>55242328</t>
  </si>
  <si>
    <t>mříž D 400 - plochá, 600x600 4-stranný rám</t>
  </si>
  <si>
    <t>-1080708738</t>
  </si>
  <si>
    <t>55241001</t>
  </si>
  <si>
    <t>koš kalový pod kruhovou mříž - těžký</t>
  </si>
  <si>
    <t>-1405120475</t>
  </si>
  <si>
    <t>899623141</t>
  </si>
  <si>
    <t>Obetonování potrubí nebo zdiva stok betonem prostým v otevřeném výkopu, betonem tř. C 12/15</t>
  </si>
  <si>
    <t>-1989961558</t>
  </si>
  <si>
    <t>https://podminky.urs.cz/item/CS_URS_2025_01/899623141</t>
  </si>
  <si>
    <t>"d x š x prům.tr.+15 cm"(12+4)*1,3*(0,225+0,15)-"odečet trouby - plocha x délka"((1/4*PI*0,225*0,225)*(12+4))</t>
  </si>
  <si>
    <t>99827510r</t>
  </si>
  <si>
    <t>Přesun hmot pro trubní vedení z trub kameninových otevřený výkop</t>
  </si>
  <si>
    <t>-944298870</t>
  </si>
  <si>
    <t>(12+4,24)*0,043"d trouby x koef."</t>
  </si>
  <si>
    <t>998274125R</t>
  </si>
  <si>
    <t>Příplatek k přesunu hmot pro trubní vedení různá za zvětšený přesun hmot na vzdálenost mezideponie</t>
  </si>
  <si>
    <t>-1723597238</t>
  </si>
  <si>
    <t>997013873</t>
  </si>
  <si>
    <t>Poplatek za uložení stavebního odpadu na recyklační skládce (skládkovné) zeminy a kamení zatříděného do Katalogu odpadů pod kódem 17 05 04</t>
  </si>
  <si>
    <t>-1801191164</t>
  </si>
  <si>
    <t>https://podminky.urs.cz/item/CS_URS_2025_01/997013873</t>
  </si>
  <si>
    <t>výkop*1,7"koef."</t>
  </si>
  <si>
    <t>chod_dlažba</t>
  </si>
  <si>
    <t>chodník zámková dlažba</t>
  </si>
  <si>
    <t>21,3</t>
  </si>
  <si>
    <t>kom_asf</t>
  </si>
  <si>
    <t>komunikace asfaltová Šaldova</t>
  </si>
  <si>
    <t>1045,4</t>
  </si>
  <si>
    <t>spary_kom</t>
  </si>
  <si>
    <t>spáry v asfaltové komunikaci</t>
  </si>
  <si>
    <t>180</t>
  </si>
  <si>
    <t>chod_mozaika</t>
  </si>
  <si>
    <t>chodník mozaika</t>
  </si>
  <si>
    <t>33,3</t>
  </si>
  <si>
    <t>SO 07.1.3 - Přeložka sběrače IX Šaldova - zpevněné plochy</t>
  </si>
  <si>
    <t xml:space="preserve">    5 - Komunikace pozemní</t>
  </si>
  <si>
    <t xml:space="preserve">    997 - Přesun sutě</t>
  </si>
  <si>
    <t>113106111</t>
  </si>
  <si>
    <t>Rozebrání dlažeb komunikací pro pěší s přemístěním hmot na skládku na vzdálenost do 3 m nebo s naložením na dopravní prostředek s ložem z kameniva nebo živice a s jakoukoliv výplní spár ručně z mozaiky</t>
  </si>
  <si>
    <t>1587195721</t>
  </si>
  <si>
    <t>https://podminky.urs.cz/item/CS_URS_2025_01/113106111</t>
  </si>
  <si>
    <t>10-4156-3802 - PPO Karlín / SO 07: sběrač Šaldova - SO 07.1.3: zpevněné plochy</t>
  </si>
  <si>
    <t>"dlážděný chodník na rohu Šaldova/Pobřežní" 33,3</t>
  </si>
  <si>
    <t>113106123</t>
  </si>
  <si>
    <t>Rozebrání dlažeb komunikací pro pěší s přemístěním hmot na skládku na vzdálenost do 3 m nebo s naložením na dopravní prostředek s ložem z kameniva nebo živice a s jakoukoliv výplní spár ručně ze zámkové dlažby</t>
  </si>
  <si>
    <t>1630199625</t>
  </si>
  <si>
    <t>https://podminky.urs.cz/item/CS_URS_2025_01/113106123</t>
  </si>
  <si>
    <t>"chodníkový ostrůvek" 21,3</t>
  </si>
  <si>
    <t>113107162</t>
  </si>
  <si>
    <t>Odstranění podkladů nebo krytů strojně plochy jednotlivě přes 50 m2 do 200 m2 s přemístěním hmot na skládku na vzdálenost do 20 m nebo s naložením na dopravní prostředek z kameniva hrubého drceného, o tl. vrstvy přes 100 do 200 mm</t>
  </si>
  <si>
    <t>861530742</t>
  </si>
  <si>
    <t>https://podminky.urs.cz/item/CS_URS_2025_01/113107162</t>
  </si>
  <si>
    <t>"dlážděný chodník - ŠD podklad tl. 170 mm" chod_mozaika</t>
  </si>
  <si>
    <t>"chodníkový ostrůvek - ŠD podklad tl. 170 mm" chod_dlažba</t>
  </si>
  <si>
    <t>113107223</t>
  </si>
  <si>
    <t>Odstranění podkladů nebo krytů strojně plochy jednotlivě přes 200 m2 s přemístěním hmot na skládku na vzdálenost do 20 m nebo s naložením na dopravní prostředek z kameniva hrubého drceného, o tl. vrstvy přes 200 do 300 mm</t>
  </si>
  <si>
    <t>-1357549552</t>
  </si>
  <si>
    <t>https://podminky.urs.cz/item/CS_URS_2025_01/113107223</t>
  </si>
  <si>
    <t>"asfaltová komunikace Šaldova - ŠD podklad tl. 300 mm" 1045,4</t>
  </si>
  <si>
    <t>113154541</t>
  </si>
  <si>
    <t>Frézování živičného podkladu nebo krytu s naložením hmot na dopravní prostředek plochy přes 500 do 2 000 m2 pruhu šířky přes 1 m, tloušťky vrstvy do 30 mm</t>
  </si>
  <si>
    <t>505307858</t>
  </si>
  <si>
    <t>https://podminky.urs.cz/item/CS_URS_2025_01/113154541</t>
  </si>
  <si>
    <t>"ACP 22+ tl. 120 mm" kom_asf</t>
  </si>
  <si>
    <t>113154542</t>
  </si>
  <si>
    <t>Frézování živičného podkladu nebo krytu s naložením hmot na dopravní prostředek plochy přes 500 do 2 000 m2 pruhu šířky přes 1 m, tloušťky vrstvy 40 mm</t>
  </si>
  <si>
    <t>706675209</t>
  </si>
  <si>
    <t>https://podminky.urs.cz/item/CS_URS_2025_01/113154542</t>
  </si>
  <si>
    <t>"ACO 11+ tl. 40 mm" kom_asf</t>
  </si>
  <si>
    <t>113154545</t>
  </si>
  <si>
    <t>Frézování živičného podkladu nebo krytu s naložením hmot na dopravní prostředek plochy přes 500 do 2 000 m2 pruhu šířky přes 1 m, tloušťky vrstvy 70 mm</t>
  </si>
  <si>
    <t>1924755721</t>
  </si>
  <si>
    <t>https://podminky.urs.cz/item/CS_URS_2025_01/113154545</t>
  </si>
  <si>
    <t>"ACL 22+ tl. 70 mm" kom_asf</t>
  </si>
  <si>
    <t>113154548</t>
  </si>
  <si>
    <t>Frézování živičného podkladu nebo krytu s naložením hmot na dopravní prostředek plochy přes 500 do 2 000 m2 pruhu šířky přes 1 m, tloušťky vrstvy 100 mm</t>
  </si>
  <si>
    <t>-1046325439</t>
  </si>
  <si>
    <t>https://podminky.urs.cz/item/CS_URS_2025_01/113154548</t>
  </si>
  <si>
    <t>113201112</t>
  </si>
  <si>
    <t>Vytrhání obrub s vybouráním lože, s přemístěním hmot na skládku na vzdálenost do 3 m nebo s naložením na dopravní prostředek silničních ležatých</t>
  </si>
  <si>
    <t>-1972164003</t>
  </si>
  <si>
    <t>https://podminky.urs.cz/item/CS_URS_2025_01/113201112</t>
  </si>
  <si>
    <t>"obrubník silniční" 33,3</t>
  </si>
  <si>
    <t>113202111</t>
  </si>
  <si>
    <t>Vytrhání obrub s vybouráním lože, s přemístěním hmot na skládku na vzdálenost do 3 m nebo s naložením na dopravní prostředek z krajníků nebo obrubníků stojatých</t>
  </si>
  <si>
    <t>-1486139800</t>
  </si>
  <si>
    <t>https://podminky.urs.cz/item/CS_URS_2025_01/113202111</t>
  </si>
  <si>
    <t>"obrubník chodníkový - ostrůvek" 5,0</t>
  </si>
  <si>
    <t>Komunikace pozemní</t>
  </si>
  <si>
    <t>564851013</t>
  </si>
  <si>
    <t>Podklad ze štěrkodrti ŠD s rozprostřením a zhutněním plochy jednotlivě do 100 m2, po zhutnění tl. 170 mm</t>
  </si>
  <si>
    <t>178236469</t>
  </si>
  <si>
    <t>https://podminky.urs.cz/item/CS_URS_2025_01/564851013</t>
  </si>
  <si>
    <t>"ŠD podklad tl. 170 mm" chod_mozaika</t>
  </si>
  <si>
    <t>"ŠD podklad tl. 170 mm" chod_dlažba</t>
  </si>
  <si>
    <t>564871116</t>
  </si>
  <si>
    <t>Podklad ze štěrkodrti ŠD s rozprostřením a zhutněním plochy přes 100 m2, po zhutnění tl. 300 mm</t>
  </si>
  <si>
    <t>-932227392</t>
  </si>
  <si>
    <t>https://podminky.urs.cz/item/CS_URS_2025_01/564871116</t>
  </si>
  <si>
    <t>"ŠD podklad tl. 300 mm" kom_asf</t>
  </si>
  <si>
    <t>565176123</t>
  </si>
  <si>
    <t>Asfaltový beton vrstva podkladní ACP 22 (obalované kamenivo hrubozrnné - OKH) s rozprostřením a zhutněním v pruhu šířky přes 3 m, po zhutnění tl. 120 mm</t>
  </si>
  <si>
    <t>-1869611546</t>
  </si>
  <si>
    <t>https://podminky.urs.cz/item/CS_URS_2025_01/565176123</t>
  </si>
  <si>
    <t>573111114</t>
  </si>
  <si>
    <t>Postřik infiltrační PI z asfaltu silničního s posypem kamenivem, v množství 2,00 kg/m2</t>
  </si>
  <si>
    <t>1212436724</t>
  </si>
  <si>
    <t>https://podminky.urs.cz/item/CS_URS_2025_01/573111114</t>
  </si>
  <si>
    <t>573231112</t>
  </si>
  <si>
    <t>Postřik spojovací PS bez posypu kamenivem ze silniční emulze, v množství 0,80 kg/m2</t>
  </si>
  <si>
    <t>1101191060</t>
  </si>
  <si>
    <t>https://podminky.urs.cz/item/CS_URS_2025_01/573231112</t>
  </si>
  <si>
    <t>577134121</t>
  </si>
  <si>
    <t>Asfaltový beton vrstva obrusná ACO 11 (ABS) s rozprostřením a se zhutněním z nemodifikovaného asfaltu v pruhu šířky přes 3 m tř. I (ACO 11+), po zhutnění tl. 40 mm</t>
  </si>
  <si>
    <t>2115072260</t>
  </si>
  <si>
    <t>https://podminky.urs.cz/item/CS_URS_2025_01/577134121</t>
  </si>
  <si>
    <t>577166141</t>
  </si>
  <si>
    <t>Asfaltový beton vrstva ložní ACL 22 (ABVH) s rozprostřením a zhutněním z modifikovaného asfaltu v pruhu šířky přes 3 m, po zhutnění tl. 70 mm</t>
  </si>
  <si>
    <t>549700774</t>
  </si>
  <si>
    <t>https://podminky.urs.cz/item/CS_URS_2025_01/577166141</t>
  </si>
  <si>
    <t>591442111</t>
  </si>
  <si>
    <t>Kladení dlažby z mozaiky komunikací pro pěší s vyplněním spár, s dvojím beraněním a se smetením přebytečného materiálu na vzdálenost do 3 m dvoubarevné a vícebarevné, s ložem tl. do 40 mm z cementové malty</t>
  </si>
  <si>
    <t>937061418</t>
  </si>
  <si>
    <t>https://podminky.urs.cz/item/CS_URS_2025_01/591442111</t>
  </si>
  <si>
    <t>58381007</t>
  </si>
  <si>
    <t>kostka štípaná dlažební žula drobná 8/10</t>
  </si>
  <si>
    <t>-1494937932</t>
  </si>
  <si>
    <t>"ztratné 50 %" chod_mozaika*0,50</t>
  </si>
  <si>
    <t>16,65*1,02 'Přepočtené koeficientem množství</t>
  </si>
  <si>
    <t>596211120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</si>
  <si>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B, pro plochy do 50 m2</t>
  </si>
  <si>
    <t>-2131415135</t>
  </si>
  <si>
    <t>https://podminky.urs.cz/item/CS_URS_2025_01/596211120</t>
  </si>
  <si>
    <t>59245015</t>
  </si>
  <si>
    <t>dlažba zámková betonová tvaru I 200x165mm tl 60mm přírodní</t>
  </si>
  <si>
    <t>-739424421</t>
  </si>
  <si>
    <t>"ztratné 50 %" chod_dlažba*0,50</t>
  </si>
  <si>
    <t>10,65*1,03 'Přepočtené koeficientem množství</t>
  </si>
  <si>
    <t>596211124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</si>
  <si>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B, pro plochy Příplatek k cenám za dlažbu z prvků dvou barev</t>
  </si>
  <si>
    <t>-327851289</t>
  </si>
  <si>
    <t>https://podminky.urs.cz/item/CS_URS_2025_01/596211124</t>
  </si>
  <si>
    <t>914111111</t>
  </si>
  <si>
    <t>Montáž svislé dopravní značky základní velikosti do 1 m2 objímkami na sloupky nebo konzoly</t>
  </si>
  <si>
    <t>-557632389</t>
  </si>
  <si>
    <t>https://podminky.urs.cz/item/CS_URS_2025_01/914111111</t>
  </si>
  <si>
    <t>"stávající dopravní značky" 5</t>
  </si>
  <si>
    <t>4044560r</t>
  </si>
  <si>
    <t>dopravní značky retroreflexní</t>
  </si>
  <si>
    <t>1480074011</t>
  </si>
  <si>
    <t>914511111</t>
  </si>
  <si>
    <t>Montáž sloupku dopravních značek délky do 3,5 m do betonového základu</t>
  </si>
  <si>
    <t>1604662573</t>
  </si>
  <si>
    <t>https://podminky.urs.cz/item/CS_URS_2025_01/914511111</t>
  </si>
  <si>
    <t>"stávající dopravní značky" 6</t>
  </si>
  <si>
    <t>40445230</t>
  </si>
  <si>
    <t>sloupek pro dopravní značku Zn D 70mm v 3,5m</t>
  </si>
  <si>
    <t>389995704</t>
  </si>
  <si>
    <t>915111115</t>
  </si>
  <si>
    <t>Vodorovné dopravní značení stříkané barvou dělící čára šířky 125 mm souvislá žlutá základní</t>
  </si>
  <si>
    <t>-322789097</t>
  </si>
  <si>
    <t>https://podminky.urs.cz/item/CS_URS_2025_01/915111115</t>
  </si>
  <si>
    <t>"komunikace Šaldova:</t>
  </si>
  <si>
    <t xml:space="preserve">"plné čáry" 120,0 </t>
  </si>
  <si>
    <t xml:space="preserve">"přerušované čáry" 29,3 </t>
  </si>
  <si>
    <t>915211111</t>
  </si>
  <si>
    <t>Vodorovné dopravní značení stříkaným plastem dělící čára šířky 125 mm souvislá bílá základní</t>
  </si>
  <si>
    <t>-1122891786</t>
  </si>
  <si>
    <t>https://podminky.urs.cz/item/CS_URS_2025_01/915211111</t>
  </si>
  <si>
    <t>915131115</t>
  </si>
  <si>
    <t>Vodorovné dopravní značení stříkané barvou přechody pro chodce, šipky, symboly žluté základní</t>
  </si>
  <si>
    <t>-448294765</t>
  </si>
  <si>
    <t>https://podminky.urs.cz/item/CS_URS_2025_01/915131115</t>
  </si>
  <si>
    <t>"komunikace Šaldova - plochy (přechody apod.)" 123,0</t>
  </si>
  <si>
    <t>915231111</t>
  </si>
  <si>
    <t>Vodorovné dopravní značení stříkaným plastem přechody pro chodce, šipky, symboly nápisy bílé základní</t>
  </si>
  <si>
    <t>1482076220</t>
  </si>
  <si>
    <t>https://podminky.urs.cz/item/CS_URS_2025_01/915231111</t>
  </si>
  <si>
    <t>916241112</t>
  </si>
  <si>
    <t>Osazení obrubníku kamenného se zřízením lože, s vyplněním a zatřením spár cementovou maltou ležatého bez boční opěry, do lože z betonu prostého</t>
  </si>
  <si>
    <t>569096596</t>
  </si>
  <si>
    <t>https://podminky.urs.cz/item/CS_URS_2025_01/916241112</t>
  </si>
  <si>
    <t>58380002</t>
  </si>
  <si>
    <t>obrubník kamenný žulový přímý 1000x320x240mm</t>
  </si>
  <si>
    <t>1351564385</t>
  </si>
  <si>
    <t>"chodníkový ostrůvek - ztratné 50 %" 11,3*0,50</t>
  </si>
  <si>
    <t>58380426</t>
  </si>
  <si>
    <t>obrubník kamenný žulový obloukový R 1-3m 200x250mm</t>
  </si>
  <si>
    <t>-1248614960</t>
  </si>
  <si>
    <t>"chodníkový ostrůvek - ztratné 50 %" 8,0*0,50</t>
  </si>
  <si>
    <t>58380456</t>
  </si>
  <si>
    <t>obrubník kamenný žulový obloukový R 10-25m 200x250mm</t>
  </si>
  <si>
    <t>944247909</t>
  </si>
  <si>
    <t>"chodník na rohu Šaldova/Pobřežní - ztratné 50 %" 14,0*0,50</t>
  </si>
  <si>
    <t>916231212</t>
  </si>
  <si>
    <t>Osazení chodníkového obrubníku betonového se zřízením lože, s vyplněním a zatřením spár cementovou maltou stojatého bez boční opěry, do lože z betonu prostého</t>
  </si>
  <si>
    <t>-519298661</t>
  </si>
  <si>
    <t>https://podminky.urs.cz/item/CS_URS_2025_01/916231212</t>
  </si>
  <si>
    <t>"chodníkový ostrůvek" 5,0</t>
  </si>
  <si>
    <t>59217020</t>
  </si>
  <si>
    <t>obrubník betonový chodníkový 250x100x250mm</t>
  </si>
  <si>
    <t>-531922477</t>
  </si>
  <si>
    <t>"chodníkový ostrůvek - ztratné 50 %" 5,0*0,50</t>
  </si>
  <si>
    <t>919112223</t>
  </si>
  <si>
    <t>Řezání dilatačních spár v živičném krytu vytvoření komůrky pro těsnící zálivku šířky 15 mm, hloubky 30 mm</t>
  </si>
  <si>
    <t>713340571</t>
  </si>
  <si>
    <t>https://podminky.urs.cz/item/CS_URS_2025_01/919112223</t>
  </si>
  <si>
    <t>"spáry v asfaltové komunikaci" 180,0</t>
  </si>
  <si>
    <t>919122122</t>
  </si>
  <si>
    <t>Utěsnění dilatačních spár zálivkou za tepla v cementobetonovém nebo živičném krytu včetně adhezního nátěru s těsnicím profilem pod zálivkou, pro komůrky šířky 15 mm, hloubky 30 mm</t>
  </si>
  <si>
    <t>-1642039734</t>
  </si>
  <si>
    <t>https://podminky.urs.cz/item/CS_URS_2025_01/919122122</t>
  </si>
  <si>
    <t>919735112</t>
  </si>
  <si>
    <t>Řezání stávajícího živičného krytu nebo podkladu hloubky přes 50 do 100 mm</t>
  </si>
  <si>
    <t>-165734721</t>
  </si>
  <si>
    <t>https://podminky.urs.cz/item/CS_URS_2025_01/919735112</t>
  </si>
  <si>
    <t>966006132</t>
  </si>
  <si>
    <t>Odstranění dopravních nebo orientačních značek se sloupkem s uložením hmot na vzdálenost do 20 m nebo s naložením na dopravní prostředek, se zásypem jam a jeho zhutněním s betonovou patkou</t>
  </si>
  <si>
    <t>-1856495606</t>
  </si>
  <si>
    <t>https://podminky.urs.cz/item/CS_URS_2025_01/966006132</t>
  </si>
  <si>
    <t>979024442</t>
  </si>
  <si>
    <t>Očištění vybouraných prvků komunikací od spojovacího materiálu s odklizením a uložením očištěných hmot a spojovacího materiálu na skládku na vzdálenost do 10 m obrubníků a krajníků, vybouraných z jakéhokoliv lože a s jakoukoliv výplní spár chodníkových</t>
  </si>
  <si>
    <t>632735254</t>
  </si>
  <si>
    <t>https://podminky.urs.cz/item/CS_URS_2025_01/979024442</t>
  </si>
  <si>
    <t>979024443</t>
  </si>
  <si>
    <t>Očištění vybouraných prvků komunikací od spojovacího materiálu s odklizením a uložením očištěných hmot a spojovacího materiálu na skládku na vzdálenost do 10 m obrubníků a krajníků, vybouraných z jakéhokoliv lože a s jakoukoliv výplní spár silničních</t>
  </si>
  <si>
    <t>-1163157802</t>
  </si>
  <si>
    <t>https://podminky.urs.cz/item/CS_URS_2025_01/979024443</t>
  </si>
  <si>
    <t>"obrubník silniční - ztratné 50 %" 33,3*0,50</t>
  </si>
  <si>
    <t>Přesun sutě</t>
  </si>
  <si>
    <t>1027369182</t>
  </si>
  <si>
    <t>"ŠD podklad tl. 170 mm" chod_mozaika*0,17 + chod_dlažba*0,17</t>
  </si>
  <si>
    <t>"ŠD podklad tl. 300 mm" kom_asf*0,30</t>
  </si>
  <si>
    <t>676673920</t>
  </si>
  <si>
    <t>1972706953</t>
  </si>
  <si>
    <t>99722155r</t>
  </si>
  <si>
    <t>Vodorovná doprava suti bez naložení, ale se složením a s hrubým urovnáním ze sypkých materiálů</t>
  </si>
  <si>
    <t>-1105992904</t>
  </si>
  <si>
    <t>"bouraná ŠD" chod_mozaika*0,290"koef.sutě" + chod_dlažba*0,290 + kom_asf*0,440</t>
  </si>
  <si>
    <t>-1516259681</t>
  </si>
  <si>
    <t>"bouraná živice" kom_asf*0,098"koef.sutě" + kom_asf*0,220 + kom_asf*0,316</t>
  </si>
  <si>
    <t>"krajníky - ztratné 50 %" 1,025*0,50</t>
  </si>
  <si>
    <t>"dlažba chodník - ztratné 50 %" 9,357*0,50</t>
  </si>
  <si>
    <t>"dlažba ostrůvek - ztratné 50 %" 5,538*0,50</t>
  </si>
  <si>
    <t>"stávající dopravní značky (do šrotu)" 0,492</t>
  </si>
  <si>
    <t>"NA DEPONII TSK A ZPĚT:</t>
  </si>
  <si>
    <t>"krajníky - ztratné 50 %" (1,025*0,50)*2</t>
  </si>
  <si>
    <t>"dlažba chodník - ztratné 50 %" (9,357*0,50)*2</t>
  </si>
  <si>
    <t>"dlažba ostrůvek - ztratné 50 %" (5,538*0,50)*2</t>
  </si>
  <si>
    <t>-1726296947</t>
  </si>
  <si>
    <t>"NA SKLÁDKU</t>
  </si>
  <si>
    <t>"NA DEPONII TSK</t>
  </si>
  <si>
    <t>"krajníky - ztratné 50 %" (1,025*0,50)</t>
  </si>
  <si>
    <t>"dlažba chodník - ztratné 50 %" (9,357*0,50)</t>
  </si>
  <si>
    <t>"dlažba ostrůvek - ztratné 50 %" (5,538*0,50)</t>
  </si>
  <si>
    <t>99722157r</t>
  </si>
  <si>
    <t>Vodorovná doprava vybouraných hmot bez naložení, ale se složením a s hrubým urovnáním</t>
  </si>
  <si>
    <t>283937374</t>
  </si>
  <si>
    <t>"obrubníky - ztratné 50 %" 9,657*0,50</t>
  </si>
  <si>
    <t>"obrubnky - ztratné 50 %" (9,657*0,50)*2</t>
  </si>
  <si>
    <t>997221612</t>
  </si>
  <si>
    <t>Nakládání na dopravní prostředky pro vodorovnou dopravu vybouraných hmot</t>
  </si>
  <si>
    <t>-1147577184</t>
  </si>
  <si>
    <t>https://podminky.urs.cz/item/CS_URS_2025_01/997221612</t>
  </si>
  <si>
    <t>"NA DEPONII TSK:</t>
  </si>
  <si>
    <t>"obrubnky - ztratné 50 %" (9,657*0,50)</t>
  </si>
  <si>
    <t>99822511r</t>
  </si>
  <si>
    <t>Přesun hmot pro komunikace s krytem z kameniva, monolitickým betonovým nebo živičným</t>
  </si>
  <si>
    <t>-572615308</t>
  </si>
  <si>
    <t>99822519r</t>
  </si>
  <si>
    <t>Příplatek k přesunu hmot pro pozemní komunikace s krytem z kamene, živičným, betonovým na vzdálenost mezideponie</t>
  </si>
  <si>
    <t>-847727365</t>
  </si>
  <si>
    <t>1866563439</t>
  </si>
  <si>
    <t>997013875</t>
  </si>
  <si>
    <t>Poplatek za uložení stavebního odpadu na recyklační skládce (skládkovné) asfaltového bez obsahu dehtu zatříděného do Katalogu odpadů pod kódem 17 03 02</t>
  </si>
  <si>
    <t>2023794156</t>
  </si>
  <si>
    <t>https://podminky.urs.cz/item/CS_URS_2025_01/997013875</t>
  </si>
  <si>
    <t>zemina</t>
  </si>
  <si>
    <t>vytěžená zemina</t>
  </si>
  <si>
    <t>2170,75</t>
  </si>
  <si>
    <t>1329,389</t>
  </si>
  <si>
    <t>SO 07.2 - Zajištění stavební jámy Šaldova</t>
  </si>
  <si>
    <t>11510120r</t>
  </si>
  <si>
    <t>Čerpání vody na dopravní výšku do 10 m</t>
  </si>
  <si>
    <t>281196816</t>
  </si>
  <si>
    <t>10-4156-3802 - PPO Karlín / SO 07: sběrač Šaldova - SO 07.2: zajištění stavební jámy Šaldova</t>
  </si>
  <si>
    <t>"čerpání" 1</t>
  </si>
  <si>
    <t>11510130r</t>
  </si>
  <si>
    <t>Pohotovost čerpací soupravy pro dopravní výšku do 10 m</t>
  </si>
  <si>
    <t>-564419743</t>
  </si>
  <si>
    <t>119001402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</si>
  <si>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ocelového nebo litinového, jmenovité světlosti DN přes 200 do 500 mm</t>
  </si>
  <si>
    <t>1215307292</t>
  </si>
  <si>
    <t>https://podminky.urs.cz/item/CS_URS_2025_01/119001402</t>
  </si>
  <si>
    <t>9,0+8,0+10,0+7,0+4,5+4,5+4,5+4,5</t>
  </si>
  <si>
    <t>11900140r</t>
  </si>
  <si>
    <t>Dočasné zajištění kolektoru</t>
  </si>
  <si>
    <t>-1918264526</t>
  </si>
  <si>
    <t>4,5+7,0+10,0</t>
  </si>
  <si>
    <t>119001421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</si>
  <si>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</si>
  <si>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-2093608124</t>
  </si>
  <si>
    <t>https://podminky.urs.cz/item/CS_URS_2025_01/119001421</t>
  </si>
  <si>
    <t>13,0+4,0+8,0+4,5+4,5+4,0+4,5+4,5+7,0+4,5</t>
  </si>
  <si>
    <t>119001423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</si>
  <si>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přes 6 kabelů</t>
  </si>
  <si>
    <t>1688053717</t>
  </si>
  <si>
    <t>https://podminky.urs.cz/item/CS_URS_2025_01/119001423</t>
  </si>
  <si>
    <t>13,0</t>
  </si>
  <si>
    <t>144271112</t>
  </si>
  <si>
    <t>Ražení šachet svislých hloubky do 15 m s vytěžením rubaniny na povrch, s naložením na dopravní prostředky nebo přemístěním do 5 m, všech tvarů průřezů šachet v hornině II. stupně ražnosti mokré, o průřezu TV přes 10 do 40 m2</t>
  </si>
  <si>
    <t>1749719467</t>
  </si>
  <si>
    <t>https://podminky.urs.cz/item/CS_URS_2025_01/144271112</t>
  </si>
  <si>
    <t>"TŠ sekce 1 - 5x" 161,07*5</t>
  </si>
  <si>
    <t>"TŠ sekce 2" 195,00</t>
  </si>
  <si>
    <t>"TŠ sekce 2 - zkrácená" 168,86</t>
  </si>
  <si>
    <t>"TŠ SK" 204,15</t>
  </si>
  <si>
    <t>"TŠ 5" 149,75</t>
  </si>
  <si>
    <t>"TŠ 4" 207,80</t>
  </si>
  <si>
    <t>"TŠ 3" 61,70</t>
  </si>
  <si>
    <t>"TŠ RK" 242,66</t>
  </si>
  <si>
    <t>"TŠ propoj" 327,92</t>
  </si>
  <si>
    <t>odečet bouraných vrstev zpevněných ploch v místě jámy (viz SO 07.1.3):</t>
  </si>
  <si>
    <t>" - asfaltová komunikace - skladba tl. 530 mm" - 337,34*0,53</t>
  </si>
  <si>
    <t>" - dlážděný chodník a ostrůvek - skladba tl. 250 mm" - 54,60*0,25</t>
  </si>
  <si>
    <t>151711121</t>
  </si>
  <si>
    <t>Osazení ocelových zápor pro pažení hloubených vykopávek do předem provedených vrtů se zabetonováním spodního konce, s případným obsypem zápory pískem délky od 0 do 14 m</t>
  </si>
  <si>
    <t>1843711162</t>
  </si>
  <si>
    <t>https://podminky.urs.cz/item/CS_URS_2025_01/151711121</t>
  </si>
  <si>
    <t>"předvrtané zápory IPE 400:</t>
  </si>
  <si>
    <t>"TŠ SK" 11,0*8</t>
  </si>
  <si>
    <t>"TŠ 5" 9,0*2</t>
  </si>
  <si>
    <t>"TŠ 4" 9,0*9</t>
  </si>
  <si>
    <t>"TŠ RK" 9,0*8</t>
  </si>
  <si>
    <t>"TŠ propoj" 9,0*8</t>
  </si>
  <si>
    <t>13011017</t>
  </si>
  <si>
    <t>ocel profilová jakost S235JR (11 375) průřez IPE 400</t>
  </si>
  <si>
    <t>1181209489</t>
  </si>
  <si>
    <t>Poznámka k položce:_x000D_
Hmotnost: 66,30 kg/m</t>
  </si>
  <si>
    <t>"předvrtané zápory IPE 400 (66,3 kg/bm):</t>
  </si>
  <si>
    <t>"TŠ SK" 11,0*8*66,3/1000</t>
  </si>
  <si>
    <t>"TŠ 5" 9,0*2*66,3/1000</t>
  </si>
  <si>
    <t>"TŠ 4" 9,0*9*66,3/1000</t>
  </si>
  <si>
    <t>"TŠ RK" 9,0*8*66,3/1000</t>
  </si>
  <si>
    <t>"TŠ propoj" 9,0*8*66,3/1000</t>
  </si>
  <si>
    <t>58932571</t>
  </si>
  <si>
    <t>beton C 16/20 X0,XC1-2 kamenivo frakce 0/16</t>
  </si>
  <si>
    <t>-2042167356</t>
  </si>
  <si>
    <t>"TŠ SK" 8*(PI*(0,64/2)^2)*4,0</t>
  </si>
  <si>
    <t>"TŠ 5" 2*(PI*(0,64/2)^2)*2,0</t>
  </si>
  <si>
    <t>"TŠ 4" 9*(PI*(0,64/2)^2)*2,0</t>
  </si>
  <si>
    <t>"TŠ RK" 8*(PI*(0,64/2)^2)*2,0</t>
  </si>
  <si>
    <t>"TŠ propoj" 8*(PI*(0,64/2)^2)*2,0</t>
  </si>
  <si>
    <t>151712111</t>
  </si>
  <si>
    <t>Převázka ocelová pro ukotvení záporového pažení pro jakoukoliv délku převázky zdvojená</t>
  </si>
  <si>
    <t>947745004</t>
  </si>
  <si>
    <t>https://podminky.urs.cz/item/CS_URS_2025_01/151712111</t>
  </si>
  <si>
    <t>"ztužení hlavy zápor 2x U 300:</t>
  </si>
  <si>
    <t>"TŠ SK" 5,1+5,1</t>
  </si>
  <si>
    <t>"TŠ 4" 6,8+8,6</t>
  </si>
  <si>
    <t>"TŠ RK" 4,5+8,0</t>
  </si>
  <si>
    <t>"TŠ propoj" 3,9+9,5</t>
  </si>
  <si>
    <t>"převázky pro střední rozpěru 2x I 240:</t>
  </si>
  <si>
    <t xml:space="preserve">"TŠ 4" 6,0*2 </t>
  </si>
  <si>
    <t>151712121</t>
  </si>
  <si>
    <t>Odstranění ocelové převázky pro ukotvení záporového pažení jakékoliv délky převázky zdvojené</t>
  </si>
  <si>
    <t>-93219263</t>
  </si>
  <si>
    <t>https://podminky.urs.cz/item/CS_URS_2025_01/151712121</t>
  </si>
  <si>
    <t>151721112</t>
  </si>
  <si>
    <t>Pažení do ocelových zápor bez ohledu na druh pažin, s odstraněním pažení, hloubky výkopu přes 4 do 10 m</t>
  </si>
  <si>
    <t>-638641407</t>
  </si>
  <si>
    <t>https://podminky.urs.cz/item/CS_URS_2025_01/151721112</t>
  </si>
  <si>
    <t>"výdřeva trámky 160 mm:</t>
  </si>
  <si>
    <t>"TŠ SK" (4,50*2+0,50*2+0,70*2)*6,65</t>
  </si>
  <si>
    <t>"TŠ 4" (3,09*8,25)*6,65</t>
  </si>
  <si>
    <t>"TŠ RK" (3,85+7,14)*6,65</t>
  </si>
  <si>
    <t>"TŠ propoj" (9,09+3,58)*5,91</t>
  </si>
  <si>
    <t>154075421</t>
  </si>
  <si>
    <t>Pažení výrubu svislé šachty mokré ocelovými pažnicemi hmotnosti od 35 do 55 kg/m2 do 1 roku</t>
  </si>
  <si>
    <t>-1228850458</t>
  </si>
  <si>
    <t>https://podminky.urs.cz/item/CS_URS_2025_01/154075421</t>
  </si>
  <si>
    <t>"ocel. pažiny UNION - hloubka vytahovaného 1. rámu"</t>
  </si>
  <si>
    <t>"TŠ sekce 1 - 5x" ((6,50*2+4,20*2)*0,65)*5</t>
  </si>
  <si>
    <t>"TŠ sekce 2" (8,39+4,51+6,58+4,52)*0,65</t>
  </si>
  <si>
    <t>"TŠ sekce 2 - zkrácená" (7,39+4,51+5,58+4,52)*0,65</t>
  </si>
  <si>
    <t>"TŠ SK" (4,82+0,83+5,61+0,56)*0,65</t>
  </si>
  <si>
    <t>"TŠ 5" (1,24+3,52+4,25+4,32)*0,65</t>
  </si>
  <si>
    <t>"TŠ 4" 4,29*0,65</t>
  </si>
  <si>
    <t>"TŠ 3" (4,00+3,05+3,95+2,16)*0,65</t>
  </si>
  <si>
    <t>"TŠ RK" 3,67*0,65</t>
  </si>
  <si>
    <t>154075423</t>
  </si>
  <si>
    <t>Pažení výrubu svislé šachty mokré ocelovými pažnicemi hmotnosti od 35 do 55 kg/m2 s ponecháním pažnic ve výrubu</t>
  </si>
  <si>
    <t>849974870</t>
  </si>
  <si>
    <t>https://podminky.urs.cz/item/CS_URS_2025_01/154075423</t>
  </si>
  <si>
    <t>"ocel. pažiny UNION - odečet hloubky pro vytažení 1. rámu"</t>
  </si>
  <si>
    <t>"TŠ sekce 1 - 5x" ((6,50*2+4,20*2)*(5,90-0,65))*5</t>
  </si>
  <si>
    <t>"TŠ sekce 2" (8,39+4,51+6,58+4,52)*(5,90-0,65)</t>
  </si>
  <si>
    <t>"TŠ sekce 2 - zkrácená" (7,39+4,51+5,58+4,52)*(5,90-0,65)</t>
  </si>
  <si>
    <t>"TŠ SK" (4,82+0,83+5,61+0,56)*(6,65-0,65)</t>
  </si>
  <si>
    <t>"TŠ 5" (1,24+3,52+4,25+4,32)*(5,90-0,65)</t>
  </si>
  <si>
    <t>"TŠ 4" 4,29*(6,65-0,65)</t>
  </si>
  <si>
    <t>"TŠ 3" (4,00+3,05+3,95+2,16)*(5,90-0,65)</t>
  </si>
  <si>
    <t>"TŠ RK" 3,67*(6,65-0,65)</t>
  </si>
  <si>
    <t>154075521</t>
  </si>
  <si>
    <t>Odpažení výrubu šachty pažené v hornině mokré ocelovými pažnicemi</t>
  </si>
  <si>
    <t>-1256813806</t>
  </si>
  <si>
    <t>https://podminky.urs.cz/item/CS_URS_2025_01/154075521</t>
  </si>
  <si>
    <t>154077341</t>
  </si>
  <si>
    <t>Netypová výstroj šachet z úplných ocelových rámů včetně spojovacích prvků výztuže montáž včetně dodání pomocného materiálu, v hornině mokré</t>
  </si>
  <si>
    <t>283128224</t>
  </si>
  <si>
    <t>https://podminky.urs.cz/item/CS_URS_2025_01/154077341</t>
  </si>
  <si>
    <t>"včetně 2 % prořezu"</t>
  </si>
  <si>
    <t>TŠ sekce 1 - 5x:</t>
  </si>
  <si>
    <t>"1 šachetní úvodní ohlubňový rám - díl A; díl B - U 300" 2291,5*1,02*5</t>
  </si>
  <si>
    <t>"6 ks šach. rámů - díl A; díl B - I 360"  (966,47*1,02+502,26*1,02)*6*5</t>
  </si>
  <si>
    <t>"6 ks šach. rámů - ocelová táhla - TR 53/5" 612,0*4,83</t>
  </si>
  <si>
    <t>"svislé převázky - I 200" (26,30*1,02*5,0)*4*5</t>
  </si>
  <si>
    <t>TŠ sekce 2:</t>
  </si>
  <si>
    <t>"1 šachetní úvodní ohlubňový rám - díl A; díl B; díl C; díl D - U 300" 2494,8*1,02</t>
  </si>
  <si>
    <t>"6 ks šach. rámů - díl A; díl B; díl C; díl D - I 360"  (624,02*1,02+298,18*1,02+502,26*1,02+298,18*1,02)*6</t>
  </si>
  <si>
    <t>"6 ks šach. rámů - ocelová táhla - TR 53/5" 134,64*4,83</t>
  </si>
  <si>
    <t>"svislé převázky - I 200" (26,30*1,02*5,0)*4</t>
  </si>
  <si>
    <t>TŠ sekce 2 - zkrácená:</t>
  </si>
  <si>
    <t>"1 šachetní úvodní ohlubňový rám - díl A; díl B; díl C; díl D - U 300" 2310,0*1,02</t>
  </si>
  <si>
    <t>"6 ks šach. rámů - díl A; díl B; díl C; díl D - I 360"  (547,92*1,02+298,18*1,02+426,16*1,02+298,18*1,02)*6</t>
  </si>
  <si>
    <t>TŠ SK:</t>
  </si>
  <si>
    <t>"1 šachetní úvodní ohlubňový rám - díl E - U 300" 1404,50*1,02</t>
  </si>
  <si>
    <t>"2+5 ks šach. rámů - díl A; díl B; díl C; díl D - I 360"  (296,79*1,02+445,18*1,02+353,87*1,02+433,77*1,02)*7</t>
  </si>
  <si>
    <t>"2+5 ks šach. rámů - ocelová táhla - TR 53/5" 71,40*4,83</t>
  </si>
  <si>
    <t>"2+5 ks šach. rámů - rohové vzpěry - I 240" (36,20*1,02*2,00*4)*7</t>
  </si>
  <si>
    <t>"svislá výměna - U 300" (47,0*1,02*6,65)*4</t>
  </si>
  <si>
    <t>TŠ 5:</t>
  </si>
  <si>
    <t>"1 šachetní úvodní ohlubňový rám - díl A; díl B; díl C; díl D - U 300" 2069,80*1,02</t>
  </si>
  <si>
    <t>"6 ks šach. rámů - díl A; díl B; díl C; díl D; díl E - I 360"  (266,35*1,02+258,74*1,02+563,14*1,02+289,18*1,02+106,68)*6</t>
  </si>
  <si>
    <t>"6 ks šach. rámů - ocelová táhla - TR 53/5" 110,16*4,83</t>
  </si>
  <si>
    <t>TŠ 4:</t>
  </si>
  <si>
    <t>"1 šachetní úvodní ohlubňový rám - díl E - U 300" 554,40*1,02</t>
  </si>
  <si>
    <t>"2+5 neúplných šach. rámů - 2x díl A+B+C; 5x díl B - I 360" (2*646,85+2*266,35+2*578,36+5*266,35)*1,02</t>
  </si>
  <si>
    <t>"2+5 neúplných šach. rámů - ocelová táhla - TR 53/5" 85,68*4,83</t>
  </si>
  <si>
    <t>"střední rozpěra - TR 219/12,5" (2*3,0)*63,70</t>
  </si>
  <si>
    <t>TŠ 3:</t>
  </si>
  <si>
    <t>"1 šachetní úvodní ohlubňový rám - díl A; díl B; díl C; díl D - U 300" 1422,9*1,02</t>
  </si>
  <si>
    <t>"6 ks šach. rámů - díl A; díl B; díl C; díl D - I 360"  (293,00*1,02+167,42*1,02+293,00*1,02+105,02*1,02)*6</t>
  </si>
  <si>
    <t>TŠ RK:</t>
  </si>
  <si>
    <t>"1 šachetní úvodní ohlubňový rám - díl E; díl F - U 300" 1034,9*1,02</t>
  </si>
  <si>
    <t>"2+5 ks šach. rámů - díl A; díl B; díl C; díl D - I 360"  (388,11*1,02+281,57*1,02+624,02*1,02+254,94*1,02)*7</t>
  </si>
  <si>
    <t>"2+5 ks šach. rámů - ocelová táhla - TR 53/5" 64,26*4,83</t>
  </si>
  <si>
    <t>"svislé převázky - I 200" (26,30*1,02*5,0)*2</t>
  </si>
  <si>
    <t>"ztužující střední vzpěra - TR 219/12,5" 4,22*63,70</t>
  </si>
  <si>
    <t>"střední svislé převázky pro navaření ztužující střední vzpěry - I 300" 54,20*1,02*5,0*2</t>
  </si>
  <si>
    <t>TŠ propoj:</t>
  </si>
  <si>
    <t>"2 ks šach. rámů - díl A; díl B - I 360"  (403,33*1,02+761,00*1,02)*2</t>
  </si>
  <si>
    <t>"ztužující střední vzpěra - TR 219/12,5" 4,55*63,70</t>
  </si>
  <si>
    <t>"střední svislá převázka pro navaření ztužující střední vzpěry - I 300" 54,20*1,02*5,0</t>
  </si>
  <si>
    <t>13010836</t>
  </si>
  <si>
    <t>ocel profilová jakost S235JR (11 375) průřez U (UPN) 300</t>
  </si>
  <si>
    <t>611660300</t>
  </si>
  <si>
    <t>Poznámka k položce:_x000D_
Hmotnost: 47,00 kg/m</t>
  </si>
  <si>
    <t>"MATERIÁL K DEMONTÁŽI:</t>
  </si>
  <si>
    <t>"TŠ sekce 1 - 5x: 1 šachetní úvodní ohlubňový rám - díl A; díl B - U 300" (2291,5*1,02/1000)*5</t>
  </si>
  <si>
    <t>"TŠ sekce 2: 1 šachetní úvodní ohlubňový rám - díl A; díl B; díl C; díl D - U 300" 2494,8*1,02/1000</t>
  </si>
  <si>
    <t>"TŠ sekce 2 - zkrácená: 1 šachetní úvodní ohlubňový rám - díl A; díl B; díl C; díl D - U 300" 2310,0*1,02/1000</t>
  </si>
  <si>
    <t>"TŠ SK: 1 šachetní úvodní ohlubňový rám - díl E - U 300" 1404,50*1,02/1000</t>
  </si>
  <si>
    <t>"TŠ SK: svislá výměna - U 300" ((47,0/1000)*1,02*6,65)*4</t>
  </si>
  <si>
    <t>"TŠ 5: 1 šachetní úvodní ohlubňový rám - díl A; díl B; díl C; díl D - U 300" 2069,80*1,02/1000</t>
  </si>
  <si>
    <t>"TŠ 4: 1 šachetní úvodní ohlubňový rám - díl E - U 300" 554,40*1,02/1000</t>
  </si>
  <si>
    <t>"TŠ 3: 1 šachetní úvodní ohlubňový rám - díl A; díl B; díl C; díl D - U 300" 1422,9*1,02/1000</t>
  </si>
  <si>
    <t>"TŠ RK: 1 šachetní úvodní ohlubňový rám - díl E; díl F - U 300" 1034,9*1,02/1000</t>
  </si>
  <si>
    <t>"materiál k demontáži - obrátkovost 50 %" 24,479*0,50</t>
  </si>
  <si>
    <t>13010722</t>
  </si>
  <si>
    <t>ocel profilová jakost S235JR (11 375) průřez I (IPN) 200</t>
  </si>
  <si>
    <t>-1665198790</t>
  </si>
  <si>
    <t>Poznámka k položce:_x000D_
Hmotnost: 26,30 kg/m</t>
  </si>
  <si>
    <t>"MATERIÁL PONECHANÝ VE STAVEBNÍ JÁMĚ:</t>
  </si>
  <si>
    <t>"včetně 2 % prořezu; 26,30 kg/bm"</t>
  </si>
  <si>
    <t>"TŠ sekce 1 - 5x: svislé převázky - I 200" (26,30/1000*1,02*5,0)*4*5</t>
  </si>
  <si>
    <t>"TŠ sekce 2: svislé převázky - I 200" (26,30/1000*1,02*5,0)*4</t>
  </si>
  <si>
    <t>"TŠ sekce 2 - zkrácená: svislé převázky - I 200" (26,30/1000*1,02*5,0)*4</t>
  </si>
  <si>
    <t>"TŠ SK: svislé převázky - I 200" (26,30/1000*1,02*5,0)*4</t>
  </si>
  <si>
    <t>"TŠ 5: svislé převázky - I 200" (26,30/1000*1,02*5,0)*4</t>
  </si>
  <si>
    <t>"TŠ 4: svislé převázky - I 200" (26,30/1000*1,02*5,0)*4</t>
  </si>
  <si>
    <t>"TŠ 3: svislé převázky - I 200" (26,30/1000*1,02*5,0)*4</t>
  </si>
  <si>
    <t>"TŠ RK: svislé převázky - I 200" (26,30/1000*1,02*5,0)*2</t>
  </si>
  <si>
    <t>13010726</t>
  </si>
  <si>
    <t>ocel profilová jakost S235JR (11 375) průřez I (IPN) 240</t>
  </si>
  <si>
    <t>-592959893</t>
  </si>
  <si>
    <t>"včetně 2 % prořezu; 36,20 kg/bm"</t>
  </si>
  <si>
    <t>"TŠ SK: 2+5 ks šach. rámů - rohové vzpěry - I 240 (1. rám demontáž)" (36,20/1000*1,02*2,00*4)*(7-1)</t>
  </si>
  <si>
    <t>804189600</t>
  </si>
  <si>
    <t>"TŠ SK: 1. šach. rám - rohové vzpěry - I 240" 36,20/1000*1,02*2,00*4</t>
  </si>
  <si>
    <t>"materiál k demontáži - obrátkovost 50 %" 0,295*0,50</t>
  </si>
  <si>
    <t>13010732</t>
  </si>
  <si>
    <t>ocel profilová jakost S235JR (11 375) průřez I (IPN) 300</t>
  </si>
  <si>
    <t>13865407</t>
  </si>
  <si>
    <t>"včetně 2 % prořezu; 54,20 kg/bm"</t>
  </si>
  <si>
    <t>"TŠ RK: střední svislé převázky pro navaření ztužující střední vzpěry - I 300" 54,20/1000*1,02*5,00*2</t>
  </si>
  <si>
    <t>"TŠ propoj: střední svislá převázka pro navaření ztužující střední vzpěry - I 300" 54,20/1000*1,02*5,00</t>
  </si>
  <si>
    <t>13011021</t>
  </si>
  <si>
    <t>ocel profilová jakost S235JR (11 375) průřez I (IPN) 360</t>
  </si>
  <si>
    <t>-1451319507</t>
  </si>
  <si>
    <t>Poznámka k položce:_x000D_
Hmotnost: 76,10 kg/m</t>
  </si>
  <si>
    <t>"TŠ sekce 1 - 5x: 6 ks šach. rámů - díl A; díl B - I 360 (1. rám demontáž)" ((966,47*1,02+502,26*1,02)*(6-1)*5)/1000</t>
  </si>
  <si>
    <t>"TŠ sekce 2: 6 ks šach. rámů - díl A; díl B; díl C; díl D - I 360 (1. rám dem.)" ((624,02*1,02+298,18*1,02+502,26*1,02+298,18*1,02)*(6-1))/1000</t>
  </si>
  <si>
    <t>"TŠ sekce 2 - zkr.: 6 ks šach. rámů - díl A; díl B; díl C; díl D - I 360 (1.rám dem.)" ((547,92*1,02+298,18*1,02+426,16*1,02+298,18*1,02)*(6-1))/1000</t>
  </si>
  <si>
    <t>"TŠ SK: 2+5 ks šach. rámů - díl A; díl B; díl C; díl D - I 360 (1. rám dem.)" ((296,79*1,02+445,18*1,02+353,87*1,02+433,77*1,02)*(7-1))/1000</t>
  </si>
  <si>
    <t>"TŠ 5: 6 ks šach. rámů - díl A; díl B; díl C; díl D; díl E - I 360 (1.rám dem)"  ((266,35*1,02+258,74*1,02+563,14*1,02+289,18*1,02+106,68)*(6-1))/1000</t>
  </si>
  <si>
    <t>"TŠ 4: 2+5 neúplných šach. rámů - 2x díl A+B+C; 5x díl B - I 360 (1. rám dem.)" (((2-1)*646,85+(2-1)*266,35+(2-1)*578,36+5*266,35)*1,02)/1000</t>
  </si>
  <si>
    <t>"TŠ 3: 6 ks šach. rámů - díl A; díl B; díl C; díl D - I 360 (1. rám dem.)"  ((293,00*1,02+167,42*1,02+293,00*1,02+105,02*1,02)*(6-1))/1000</t>
  </si>
  <si>
    <t>"TŠ RK: 2+5 ks šach. rámů - díl A; díl B; díl C; díl D - I 360 (1. rám dem.)"  ((388,11*1,02+281,57*1,02+624,02*1,02+254,94*1,02)*(7-1))/1000</t>
  </si>
  <si>
    <t>"TŠ propoj: 2 ks šach. rámů - díl A; díl B - I 360 (1. rám dem.)"  ((403,33*1,02+761,00*1,02)*(2-1))/1000</t>
  </si>
  <si>
    <t>1887376542</t>
  </si>
  <si>
    <t>"TŠ sekce 1 - 5x: 1. šach. rám - díl A; díl B - I 360" ((966,47*1,02+502,26*1,02)*5)/1000</t>
  </si>
  <si>
    <t>"TŠ sekce 2: 1. šach. rám - díl A; díl B; díl C; díl D - I 360" (624,02*1,02+298,18*1,02+502,26*1,02+298,18*1,02)/1000</t>
  </si>
  <si>
    <t>"TŠ sekce 2 - zkrácená: 1. šach. rám - díl A; díl B; díl C; díl D - I 360" (547,92*1,02+298,18*1,02+426,16*1,02+298,18*1,02)/1000</t>
  </si>
  <si>
    <t>"TŠ SK: 1. šach. rám - díl A; díl B; díl C; díl D - I 360"  (296,79*1,02+445,18*1,02+353,87*1,02+433,77*1,02)/1000</t>
  </si>
  <si>
    <t>"TŠ 5: 1. šach. rám - díl A; díl B; díl C; díl D; díl E - I 360"  (266,35*1,02+258,74*1,02+563,14*1,02+289,18*1,02+106,68)/1000</t>
  </si>
  <si>
    <t>"TŠ 4: 1. šach. rám - díl A; díl B; díl C - I 360" ((646,85+266,35+578,36)*1,02)/1000</t>
  </si>
  <si>
    <t>"TŠ 3: 1. šach. rám - díl A; díl B; díl C; díl D - I 360"  (293,00*1,02+167,42*1,02+293,00*1,02+105,02*1,02)/1000</t>
  </si>
  <si>
    <t>"TŠ RK: 1. šach. rám - díl A; díl B; díl C; díl D - I 360"  (388,11*1,02+281,57*1,02+624,02*1,02+254,94*1,02)/1000</t>
  </si>
  <si>
    <t>"TŠ propoj: 1. šach. rám - díl A; díl B - I 360"  (403,33*1,02+761,00*1,02)/1000</t>
  </si>
  <si>
    <t>"materiál k demontáži - obrátkovost 50 %" 19,087*0,50</t>
  </si>
  <si>
    <t>1401103r</t>
  </si>
  <si>
    <t>trubka ocelová bezešvá hladká jakost 11 353 53x5,0mm</t>
  </si>
  <si>
    <t>476499311</t>
  </si>
  <si>
    <t>"včetně 2 % prořezu; 4,83 kg/bm"</t>
  </si>
  <si>
    <t>"TŠ sekce 1 - 5x: 6 ks šach. rámů - ocelová táhla - TR 53/5 (1. rám demontáž)" (20,0*1,02)*(6-1)*5</t>
  </si>
  <si>
    <t>"TŠ sekce 2: 6 ks šach. rámů - ocelová táhla - TR 53/5 (1. rám dem.)" (22,0*1,02)*(6-1)</t>
  </si>
  <si>
    <t>"TŠ sekce 2 - zkrácená: 6 ks šach. rámů - ocelová táhla - TR 53/5 (1. rám dem.)" (22,0*1,02)*(6-1)</t>
  </si>
  <si>
    <t>"TŠ SK: 2+5 ks šach. rámů - ocelová táhla - TR 53/5 (1. rám dem.)" (10,0*1,02)*(7-1)</t>
  </si>
  <si>
    <t>"TŠ 5: 6 ks šach. rámů - ocelová táhla - TR 53/5 (1. rám dem.)" (18,0*1,02)*(6-1)</t>
  </si>
  <si>
    <t>"TŠ 4: 2+5 neúplných šach. rámů - ocelová táhla - TR 53/5 (1. rám dem.)" (12,0*1,02)*(7-1)</t>
  </si>
  <si>
    <t>"TŠ 3: 6 ks šach. rámů - ocelová táhla - TR 53/5 (1. rám dem.)" (22,0*1,02)*(6-1)</t>
  </si>
  <si>
    <t>"TŠ RK: 2+5 ks šach. rámů - ocelová táhla - TR 53/5 (1. rám dem.)" (9,0*1,02)*(7-1)</t>
  </si>
  <si>
    <t>-684258150</t>
  </si>
  <si>
    <t>"TŠ sekce 1 - 5x: 1. šach. rám - ocelová táhla - TR 53/5" (20,0*1,02)*5</t>
  </si>
  <si>
    <t>"TŠ sekce 2: 1. šach. rám - ocelová táhla - TR 53/5" 22,0*1,02</t>
  </si>
  <si>
    <t>"TŠ sekce 2 - zkrácená: 1. šach. rám - ocelová táhla - TR 53/5" 22,0*1,02</t>
  </si>
  <si>
    <t>"TŠ SK: 1. šach. rám - ocelová táhla - TR 53/5" 10,0*1,02</t>
  </si>
  <si>
    <t>"TŠ 5: 1. šach. rám - ocelová táhla - TR 53/5" 18,0*1,02</t>
  </si>
  <si>
    <t>"TŠ 4: 1. šach. rám - ocelová táhla - TR 53/5" 12,0*1,02</t>
  </si>
  <si>
    <t>"TŠ 3: 1. šach. rám - ocelová táhla - TR 53/5" 22,0*1,02</t>
  </si>
  <si>
    <t>"TŠ RK: 1. šach. rám - ocelová táhla - TR 53/5" 9,0*1,02</t>
  </si>
  <si>
    <t>"materiál k demontáži - obrátkovost 50 %" 219,300*0,50</t>
  </si>
  <si>
    <t>5528392r</t>
  </si>
  <si>
    <t>trubka ocelová bezešvá hladká jakost 11 353 219x12,5mm</t>
  </si>
  <si>
    <t>1757934257</t>
  </si>
  <si>
    <t>"včetně 2 % prořezu; 63,70 kg/bm"</t>
  </si>
  <si>
    <t>"TŠ RK: ztužující střední vzpěra - TR 219/12,5" 4,22*1,02</t>
  </si>
  <si>
    <t>"TŠ propoj: ztužující střední vzpěra - TR 219/12,5" 4,55*1,02</t>
  </si>
  <si>
    <t>"TŠ 4: střední rozpěra - TR 219/12,5" (2*3,0)*1,02</t>
  </si>
  <si>
    <t>"materiál k demontáži - obrátkovost 50 %" 15,065*0,50</t>
  </si>
  <si>
    <t>154077342</t>
  </si>
  <si>
    <t>Netypová výstroj šachet z úplných ocelových rámů včetně spojovacích prvků výztuže demontáž v hornině mokré</t>
  </si>
  <si>
    <t>2018643105</t>
  </si>
  <si>
    <t>https://podminky.urs.cz/item/CS_URS_2025_01/154077342</t>
  </si>
  <si>
    <t>"1. šach. rám - díl A; díl B - I 360"  (966,47*1,02+502,26*1,02)*5</t>
  </si>
  <si>
    <t>"1. šach. rám - ocelová táhla - TR 53/5" (20,0*1,02*4,83)*5</t>
  </si>
  <si>
    <t>"1. šach. rám - díl A; díl B; díl C; díl D - I 360"  624,02*1,02+298,18*1,02+502,26*1,02+298,18*1,02</t>
  </si>
  <si>
    <t>"1. šach. rám - ocelová táhla - TR 53/5" 22,0*1,02*4,83</t>
  </si>
  <si>
    <t>"1. šach. rám - díl A; díl B; díl C; díl D - I 360"  547,92*1,02+298,18*1,02+426,16*1,02+298,18*1,02</t>
  </si>
  <si>
    <t>"1. šach. rám - díl A; díl B; díl C; díl D - I 360"  296,79*1,02+445,18*1,02+353,87*1,02+433,77*1,02</t>
  </si>
  <si>
    <t>"1. šach. rám - ocelová táhla - TR 53/5" 10,00*1,02*4,83</t>
  </si>
  <si>
    <t>"1. šach. rám - rohové vzpěry - I 240" 36,20*1,02*2,00*4</t>
  </si>
  <si>
    <t>"1. šach. rám - díl A; díl B; díl C; díl D; díl E - I 360"  266,35*1,02+258,74*1,02+563,14*1,02+289,18*1,02+106,68</t>
  </si>
  <si>
    <t>"1. šach. rám - ocelová táhla - TR 53/5" 18,00*1,02*4,83</t>
  </si>
  <si>
    <t>"1. šach. rám - díl A+B+C - I 360" 646,85*1,02+266,35*1,02+578,36*1,02</t>
  </si>
  <si>
    <t>"1. šach. rám - ocelová táhla - TR 53/5" 12,00*1,02*4,83</t>
  </si>
  <si>
    <t>"1. šach. rám - díl A; díl B; díl C; díl D - I 360"  293,00*1,02+167,42*1,02+293,00*1,02+105,02*1,02</t>
  </si>
  <si>
    <t>"1. šach. rám - díl A; díl B; díl C; díl D - I 360"  388,11*1,02+281,57*1,02+624,02*1,02+254,94*1,02</t>
  </si>
  <si>
    <t>"1. šach. rám - ocelová táhla - TR 53/5" 9,00*1,02*4,83</t>
  </si>
  <si>
    <t>"1. šach. rám - díl A; díl B - I 360"  403,33*1,02+761,00*1,02</t>
  </si>
  <si>
    <t>16235112r</t>
  </si>
  <si>
    <t>Vodorovné přemístění výkopku/sypaniny z hornin třídy těžitelnosti II skupiny 4 a 5 - mezideponie</t>
  </si>
  <si>
    <t>-1141762668</t>
  </si>
  <si>
    <t>"ze stavby na mezideponii - koeficient nadvýrubu 1,28" zemina*1,28</t>
  </si>
  <si>
    <t>"ze stavby na mezideponii - zemina z vrtů pro zápory" (PI*(0,64/2)^2)*331,0</t>
  </si>
  <si>
    <t>16275113r</t>
  </si>
  <si>
    <t>Vodorovné přemístění výkopku/sypaniny z horniny třídy těžitelnosti II skupiny 4 a 5 - skládka</t>
  </si>
  <si>
    <t>-1414496909</t>
  </si>
  <si>
    <t>"z mezideponie na skládku - koef. nadvýrubu" zemina*1,28</t>
  </si>
  <si>
    <t>"z mezideponie na skládku - zemina z vrtů pro zápory" (PI*(0,64/2)^2)*331,0</t>
  </si>
  <si>
    <t>167151112</t>
  </si>
  <si>
    <t>Nakládání, skládání a překládání neulehlého výkopku nebo sypaniny strojně nakládání, množství přes 100 m3, z hornin třídy těžitelnosti II, skupiny 4 a 5</t>
  </si>
  <si>
    <t>-1862063902</t>
  </si>
  <si>
    <t>https://podminky.urs.cz/item/CS_URS_2025_01/167151112</t>
  </si>
  <si>
    <t>-150384068</t>
  </si>
  <si>
    <t>"mezideponie" zásyp</t>
  </si>
  <si>
    <t>"mezideponie - koef. nadvýrubu" zemina*1,28</t>
  </si>
  <si>
    <t>"mezideponie - zemina z vrtů pro zápory" (PI*(0,64/2)^2)*331,0</t>
  </si>
  <si>
    <t>174151101</t>
  </si>
  <si>
    <t>-360283140</t>
  </si>
  <si>
    <t>https://podminky.urs.cz/item/CS_URS_2025_01/174151101</t>
  </si>
  <si>
    <t>odečty ze zásypu - viz SO 07.1.1:</t>
  </si>
  <si>
    <t>" - podsyp štěrk: 16/32" - 79,318</t>
  </si>
  <si>
    <t>" - podkladní deska: C 16/20" - 59,489</t>
  </si>
  <si>
    <t>" - obetonování stok: C 30/37" - 323,031</t>
  </si>
  <si>
    <t>" - stoka 1650/2170" - 3,35*2,81"m2"</t>
  </si>
  <si>
    <t>" - stoka 1800" - (11,09+14,84)*3,30"m2"</t>
  </si>
  <si>
    <t>" - stoka 1800/2600" - 52,84*4,65"m2"</t>
  </si>
  <si>
    <t>" - objekt Š2" - (2,10*3,20*4,16 + (PI*(0,80/2)^2*1,33))</t>
  </si>
  <si>
    <t>" - objekt PK2" - (3,10*2,00*3,73 + (PI*(1,00/2)^2*1,45))</t>
  </si>
  <si>
    <t>" - objekt RK6" - (23,38"m2" *3,85 + (PI*(0,80/2)^2*1,28))</t>
  </si>
  <si>
    <t>" - objekt SK4" - (19,20"m2" *4,86 + (PI*(0,80/2)^2*1,34))</t>
  </si>
  <si>
    <t>" - obetonování objektu SK4: C 25/30" - (32,0)</t>
  </si>
  <si>
    <t>přípočty k zásypu - viz SO 10:</t>
  </si>
  <si>
    <t>" - za bourané stávající objekty" 109,00</t>
  </si>
  <si>
    <t>" - za bourané stávající stoky" 121,697</t>
  </si>
  <si>
    <t>58344171</t>
  </si>
  <si>
    <t>štěrkodrť frakce 0/32</t>
  </si>
  <si>
    <t>-1801510546</t>
  </si>
  <si>
    <t>zásyp*2,0541</t>
  </si>
  <si>
    <t>216905111</t>
  </si>
  <si>
    <t>Očištění lícních ploch šachet jakéhokoli stupně ražnosti</t>
  </si>
  <si>
    <t>-458075410</t>
  </si>
  <si>
    <t>https://podminky.urs.cz/item/CS_URS_2025_01/216905111</t>
  </si>
  <si>
    <t>"TŠ sekce 1 - 5x" (6,50*2+4,20*2)*5,90*5</t>
  </si>
  <si>
    <t>"TŠ sekce 2" (8,39+4,51+6,58+4,52)*5,90</t>
  </si>
  <si>
    <t>"TŠ sekce 2 - zkrácená" (7,39+4,51+5,58+4,52)*5,90</t>
  </si>
  <si>
    <t>"TŠ SK" (4,82+6,00+5,61+5,80)*6,65</t>
  </si>
  <si>
    <t>"TŠ 5" (1,39+3,52+4,25+7,42+4,32)*5,90</t>
  </si>
  <si>
    <t>"TŠ 4" (7,61+8,68+4,29)*6,65</t>
  </si>
  <si>
    <t>"TŠ 3" (4,00+3,05+3,95+2,16)*5,90</t>
  </si>
  <si>
    <t>"TŠ RK" (5,07+3,67+8,18+3,31)*6,65</t>
  </si>
  <si>
    <t>"TŠ propoj" (5,25+10,03)*5,91</t>
  </si>
  <si>
    <t>216906111</t>
  </si>
  <si>
    <t>Očištění nezapaženého dna šachet jakéhokoli stupně ražnosti</t>
  </si>
  <si>
    <t>-1778439796</t>
  </si>
  <si>
    <t>https://podminky.urs.cz/item/CS_URS_2025_01/216906111</t>
  </si>
  <si>
    <t>"TŠ sekce 1 - 5x" 27,30*5</t>
  </si>
  <si>
    <t>"TŠ sekce 2" 33,05</t>
  </si>
  <si>
    <t>"TŠ sekce 2 - zkrácená" 28,62</t>
  </si>
  <si>
    <t>"TŠ SK" 30,67</t>
  </si>
  <si>
    <t>"TŠ 5" 25,38</t>
  </si>
  <si>
    <t>"TŠ 4" 35,22</t>
  </si>
  <si>
    <t>"TŠ 3" 10,44</t>
  </si>
  <si>
    <t>"TŠ RK" 41,13</t>
  </si>
  <si>
    <t>"TŠ propoj" 55,58</t>
  </si>
  <si>
    <t>226112112</t>
  </si>
  <si>
    <t>Velkoprofilové vrty náběrovým vrtáním svislé nezapažené průměru přes 550 do 650 mm, v hl od 0 do 5 m v hornině tř. II</t>
  </si>
  <si>
    <t>-335172349</t>
  </si>
  <si>
    <t>https://podminky.urs.cz/item/CS_URS_2025_01/226112112</t>
  </si>
  <si>
    <t>"předvrtání zápor IPE 400:</t>
  </si>
  <si>
    <t>291211111</t>
  </si>
  <si>
    <t>Zřízení zpevněné plochy ze silničních panelů osazených do lože tl. 50 mm z kameniva</t>
  </si>
  <si>
    <t>-329183040</t>
  </si>
  <si>
    <t>https://podminky.urs.cz/item/CS_URS_2025_01/291211111</t>
  </si>
  <si>
    <t>"TŠ sekce 1 - 5x" (1,0*1,0)*4*5</t>
  </si>
  <si>
    <t>"TŠ sekce 2" (1,0*1,0)*4</t>
  </si>
  <si>
    <t>"TŠ sekce 2 - zkrácená" (1,0*1,0)*4</t>
  </si>
  <si>
    <t>"TŠ SK" (1,0*1,0)*4</t>
  </si>
  <si>
    <t>"TŠ 5" (1,0*1,0)*3</t>
  </si>
  <si>
    <t>"TŠ 4" (1,0*1,0)*2</t>
  </si>
  <si>
    <t>"TŠ 3" (1,0*1,0)*4</t>
  </si>
  <si>
    <t>"TŠ RK" (1,0*1,0)*3</t>
  </si>
  <si>
    <t>59381002R</t>
  </si>
  <si>
    <t>panel silniční 1,00x1,00x0,15m</t>
  </si>
  <si>
    <t>-1380183234</t>
  </si>
  <si>
    <t>"TŠ sekce 1 - 5x" 4*5</t>
  </si>
  <si>
    <t>"TŠ sekce 2" 4</t>
  </si>
  <si>
    <t>"TŠ sekce 2 - zkrácená" 4</t>
  </si>
  <si>
    <t>"TŠ SK" 4</t>
  </si>
  <si>
    <t>"TŠ 5" 3</t>
  </si>
  <si>
    <t>"TŠ 4" 2</t>
  </si>
  <si>
    <t>"TŠ 3" 4</t>
  </si>
  <si>
    <t>"TŠ RK" 3</t>
  </si>
  <si>
    <t>"obrátkovost 25 %" 44*0,25</t>
  </si>
  <si>
    <t>113151111</t>
  </si>
  <si>
    <t>Rozebírání zpevněných ploch s přemístěním na skládku na vzdálenost do 20 m nebo s naložením na dopravní prostředek ze silničních panelů</t>
  </si>
  <si>
    <t>-320062345</t>
  </si>
  <si>
    <t>https://podminky.urs.cz/item/CS_URS_2025_01/113151111</t>
  </si>
  <si>
    <t>894411311</t>
  </si>
  <si>
    <t>Osazení betonových nebo železobetonových dílců pro šachty skruží rovných</t>
  </si>
  <si>
    <t>1757353449</t>
  </si>
  <si>
    <t>https://podminky.urs.cz/item/CS_URS_2025_01/894411311</t>
  </si>
  <si>
    <t xml:space="preserve">"skruž pro čerpání srážkových vod v každé TŠ" 13 </t>
  </si>
  <si>
    <t>59224104</t>
  </si>
  <si>
    <t>skruž betonová studniční 100x100x9cm</t>
  </si>
  <si>
    <t>1821518189</t>
  </si>
  <si>
    <t>977271124</t>
  </si>
  <si>
    <t>Řezání ocelových profilů na staveništi úhlovou bruskou průřezu přes 6500 do 7000 mm2</t>
  </si>
  <si>
    <t>686044732</t>
  </si>
  <si>
    <t>https://podminky.urs.cz/item/CS_URS_2025_01/977271124</t>
  </si>
  <si>
    <t>"TŠ SK" 8</t>
  </si>
  <si>
    <t>"TŠ 5" 2</t>
  </si>
  <si>
    <t>"TŠ 4" 9</t>
  </si>
  <si>
    <t>"TŠ RK" 8</t>
  </si>
  <si>
    <t>"TŠ propoj" 8</t>
  </si>
  <si>
    <t>-1050217963</t>
  </si>
  <si>
    <t>"panely" 4,741</t>
  </si>
  <si>
    <t>"zábradlí, okop.plech, žebřík" 4,992+0,156+4,663</t>
  </si>
  <si>
    <t>294200898</t>
  </si>
  <si>
    <t>99825511r</t>
  </si>
  <si>
    <t>Přesun hmot pro šachty ražené při délce svislého přesunu do 75 m</t>
  </si>
  <si>
    <t>-1643608915</t>
  </si>
  <si>
    <t>99825512r</t>
  </si>
  <si>
    <t>Příplatek k přesunu hmot pro šachty ražené za zvětšený přesun hmot na povrchu na vzdálenost mezideponie</t>
  </si>
  <si>
    <t>1497847250</t>
  </si>
  <si>
    <t>997013861</t>
  </si>
  <si>
    <t>Poplatek za uložení stavebního odpadu na recyklační skládce (skládkovné) z prostého betonu zatříděného do Katalogu odpadů pod kódem 17 01 01</t>
  </si>
  <si>
    <t>1620177377</t>
  </si>
  <si>
    <t>https://podminky.urs.cz/item/CS_URS_2025_01/997013861</t>
  </si>
  <si>
    <t>-1855434364</t>
  </si>
  <si>
    <t>(zemina*1,28)*1,8</t>
  </si>
  <si>
    <t>"zemina z vrtů pro zápory" ((PI*(0,64/2)^2)*331,0)*1,8</t>
  </si>
  <si>
    <t>767163112</t>
  </si>
  <si>
    <t>Montáž zábradlí přímého v exteriéru v rovině (na rovné ploše) kotveného do ocelové konstrukce</t>
  </si>
  <si>
    <t>-2021107026</t>
  </si>
  <si>
    <t>https://podminky.urs.cz/item/CS_URS_2025_01/767163112</t>
  </si>
  <si>
    <t>"TŠ sekce 1 - 5x" 24,5*5</t>
  </si>
  <si>
    <t>"TŠ sekce 2" 27,6</t>
  </si>
  <si>
    <t>"TŠ sekce 2 - zkrácená" 25,6</t>
  </si>
  <si>
    <t>"TŠ SK" 27,3</t>
  </si>
  <si>
    <t>"TŠ 5" 24,2</t>
  </si>
  <si>
    <t>"TŠ 4" 25,7</t>
  </si>
  <si>
    <t>"TŠ 3" 15,2</t>
  </si>
  <si>
    <t>"TŠ RK" 26,7</t>
  </si>
  <si>
    <t>"TŠ propoj" 17,2</t>
  </si>
  <si>
    <t>55342281</t>
  </si>
  <si>
    <t>zábradlí s prutovou výplní, horní kotvení, kulatý sloupek</t>
  </si>
  <si>
    <t>60894041</t>
  </si>
  <si>
    <t>"20% obrátkovost" 312,0*0,2</t>
  </si>
  <si>
    <t>767161831</t>
  </si>
  <si>
    <t>Demontáž zábradlí k dalšímu použití rovného rozebíratelný spoj hmotnosti 1 m zábradlí do 20 kg</t>
  </si>
  <si>
    <t>1387377201</t>
  </si>
  <si>
    <t>https://podminky.urs.cz/item/CS_URS_2025_01/767161831</t>
  </si>
  <si>
    <t>767832112</t>
  </si>
  <si>
    <t>Montáž venkovních požárních žebříků na ocelovou konstrukci bez suchovodu</t>
  </si>
  <si>
    <t>783143824</t>
  </si>
  <si>
    <t>https://podminky.urs.cz/item/CS_URS_2025_01/767832112</t>
  </si>
  <si>
    <t>"TŠ sekce 1 - 5x" 7,0*5</t>
  </si>
  <si>
    <t>"TŠ sekce 2" 7,0</t>
  </si>
  <si>
    <t>"TŠ sekce 2 - zkrácená" 7,0</t>
  </si>
  <si>
    <t>"TŠ SK" 7,75</t>
  </si>
  <si>
    <t>"TŠ 5" 7,0</t>
  </si>
  <si>
    <t>"TŠ 4" 7,75</t>
  </si>
  <si>
    <t>"TŠ 3" 7,0</t>
  </si>
  <si>
    <t>"TŠ RK" 7,75</t>
  </si>
  <si>
    <t>"TŠ propoj" 7,0</t>
  </si>
  <si>
    <t>44983047</t>
  </si>
  <si>
    <t>žebřík venkovní s přímým výstupem a ochranným košem bez suchovodu z pozinkované oceli celkem dl 6,1-8,5m</t>
  </si>
  <si>
    <t>-46323852</t>
  </si>
  <si>
    <t>767832801</t>
  </si>
  <si>
    <t>Demontáž venkovních požárních žebříků s ochranným košem</t>
  </si>
  <si>
    <t>229020778</t>
  </si>
  <si>
    <t>https://podminky.urs.cz/item/CS_URS_2025_01/767832801</t>
  </si>
  <si>
    <t>767834112</t>
  </si>
  <si>
    <t>Montáž venkovních požárních žebříků Příplatek k cenám za montáž ochranného koše, připevněného svařováním</t>
  </si>
  <si>
    <t>-1771279177</t>
  </si>
  <si>
    <t>https://podminky.urs.cz/item/CS_URS_2025_01/767834112</t>
  </si>
  <si>
    <t>"TŠ sekce 1 - 5x" 5,0*5</t>
  </si>
  <si>
    <t>"TŠ sekce 2" 5,0</t>
  </si>
  <si>
    <t>"TŠ sekce 2 - zkrácená" 5,0</t>
  </si>
  <si>
    <t>"TŠ SK" 5,75</t>
  </si>
  <si>
    <t>"TŠ 5" 5,0</t>
  </si>
  <si>
    <t>"TŠ 4" 5,75</t>
  </si>
  <si>
    <t>"TŠ 3" 5,0</t>
  </si>
  <si>
    <t>"TŠ RK" 5,75</t>
  </si>
  <si>
    <t>"TŠ propoj" 5,0</t>
  </si>
  <si>
    <t>767896120</t>
  </si>
  <si>
    <t>Montáž lišt a okopových plechů okopových plechů výšky do 500 mm</t>
  </si>
  <si>
    <t>1021816694</t>
  </si>
  <si>
    <t>https://podminky.urs.cz/item/CS_URS_2025_01/767896120</t>
  </si>
  <si>
    <t>312,0</t>
  </si>
  <si>
    <t>5491520r</t>
  </si>
  <si>
    <t>plech okopový Al 815x150x0,8mm</t>
  </si>
  <si>
    <t>281010824</t>
  </si>
  <si>
    <t>"metry plechu = 312,0 m; 1 kus plechu = 0,815 m: 312,0/0,815 = po zaokrouhlení" 383</t>
  </si>
  <si>
    <t>767896820</t>
  </si>
  <si>
    <t>Demontáž lišt a okopových plechů okopových plechů výšky do 500 mm</t>
  </si>
  <si>
    <t>-613537906</t>
  </si>
  <si>
    <t>https://podminky.urs.cz/item/CS_URS_2025_01/767896820</t>
  </si>
  <si>
    <t>830600728</t>
  </si>
  <si>
    <t>-637034316</t>
  </si>
  <si>
    <t>SO 10 - Rušení stok</t>
  </si>
  <si>
    <t>-1985176261</t>
  </si>
  <si>
    <t>10-4156-3802 - PPO Karlín / SO 10: rušení stok</t>
  </si>
  <si>
    <t>"bourání stok:</t>
  </si>
  <si>
    <t>"stoka 1650/2170" 4,81"m2" *4,0</t>
  </si>
  <si>
    <t>"stoka 1600/2000" 4,38"m2" *21,0</t>
  </si>
  <si>
    <t>"stoka 700/1250" 1,77"m2" *5,3</t>
  </si>
  <si>
    <t>-304553791</t>
  </si>
  <si>
    <t>"čílkování zděné pro zafoukání:</t>
  </si>
  <si>
    <t>"1600/2000 - 2x" 2,54"m2" *0,24"délka cihly" *2</t>
  </si>
  <si>
    <t>89035185r</t>
  </si>
  <si>
    <t>Bourání šachet a jímek ze železobetonu strojně</t>
  </si>
  <si>
    <t>-344671870</t>
  </si>
  <si>
    <t>"bourané objekty - odhad obestavěného prostoru" 109,0</t>
  </si>
  <si>
    <t>899910211</t>
  </si>
  <si>
    <t>Výplň potrubí trub betonových, litinových nebo kameninových cementopopílkovou suspenzí pod tlakem, délky do 50 m</t>
  </si>
  <si>
    <t>625957002</t>
  </si>
  <si>
    <t>https://podminky.urs.cz/item/CS_URS_2025_01/899910211</t>
  </si>
  <si>
    <t>"stoka 1600/2000" 2,54"m2" *38,3</t>
  </si>
  <si>
    <t>"stoka 700/1250" 0,73"m2" *2,7</t>
  </si>
  <si>
    <t>"chodba pro vynesení výtěžku u SK5" 50,0</t>
  </si>
  <si>
    <t>1469163265</t>
  </si>
  <si>
    <t>"bourané objekty ŽB" 39,240</t>
  </si>
  <si>
    <t>"bourané stoky cihelné" 235,172</t>
  </si>
  <si>
    <t>965972346</t>
  </si>
  <si>
    <t>Přesun hmot pro kanalizace (stoky) hloubené zděné v otevřeném výkopu</t>
  </si>
  <si>
    <t>1690137710</t>
  </si>
  <si>
    <t>-64467024</t>
  </si>
  <si>
    <t>997013862</t>
  </si>
  <si>
    <t>Poplatek za uložení stavebního odpadu na recyklační skládce (skládkovné) z armovaného betonu zatříděného do Katalogu odpadů pod kódem 17 01 01</t>
  </si>
  <si>
    <t>-40036456</t>
  </si>
  <si>
    <t>https://podminky.urs.cz/item/CS_URS_2025_01/997013862</t>
  </si>
  <si>
    <t>1323668356</t>
  </si>
  <si>
    <t>chodník dlážděný</t>
  </si>
  <si>
    <t>SO 50 - Provizorní vjezd</t>
  </si>
  <si>
    <t>111211101</t>
  </si>
  <si>
    <t>Odstranění křovin a stromů s odstraněním kořenů ručně průměru kmene do 100 mm jakékoliv plochy v rovině nebo ve svahu o sklonu do 1:5</t>
  </si>
  <si>
    <t>1514613850</t>
  </si>
  <si>
    <t>https://podminky.urs.cz/item/CS_URS_2025_01/111211101</t>
  </si>
  <si>
    <t>10-4156-3802 - PPO Karlín / SO 50: sběrač Šaldova, Provizorní vjezd</t>
  </si>
  <si>
    <t>2"ks"*1,5*1,5"d x š"</t>
  </si>
  <si>
    <t>-1813290722</t>
  </si>
  <si>
    <t>"dlážděný chodník na rohu ul. Breitfeldova/ Rohan nábřeží"4*3</t>
  </si>
  <si>
    <t>113107322</t>
  </si>
  <si>
    <t>Odstranění podkladů nebo krytů strojně plochy jednotlivě do 50 m2 s přemístěním hmot na skládku na vzdálenost do 3 m nebo s naložením na dopravní prostředek z kameniva hrubého drceného, o tl. vrstvy přes 100 do 200 mm</t>
  </si>
  <si>
    <t>-1062462659</t>
  </si>
  <si>
    <t>https://podminky.urs.cz/item/CS_URS_2025_01/113107322</t>
  </si>
  <si>
    <t>"dlážděný chodník - ŠD podklad tl. 170 mm" chod_dlažba</t>
  </si>
  <si>
    <t>"ŠD provizorní řešení" 24"plocha"*0,1"tloušťka"</t>
  </si>
  <si>
    <t>899239049</t>
  </si>
  <si>
    <t>4*6,09" d x š - provizorní řešení"</t>
  </si>
  <si>
    <t>1113133675</t>
  </si>
  <si>
    <t>"obrubník silniční" 4</t>
  </si>
  <si>
    <t>139079007</t>
  </si>
  <si>
    <t>"obrubník chodníkový " 4</t>
  </si>
  <si>
    <t>121112003</t>
  </si>
  <si>
    <t>Sejmutí ornice ručně při souvislé ploše, tl. vrstvy do 200 mm</t>
  </si>
  <si>
    <t>-1938031722</t>
  </si>
  <si>
    <t>https://podminky.urs.cz/item/CS_URS_2025_01/121112003</t>
  </si>
  <si>
    <t>(4*3,05)"keře"-4,5</t>
  </si>
  <si>
    <t>181411131</t>
  </si>
  <si>
    <t>Založení trávníku na půdě předem připravené plochy do 1000 m2 výsevem včetně utažení parkového v rovině nebo na svahu do 1:5</t>
  </si>
  <si>
    <t>-858720107</t>
  </si>
  <si>
    <t>https://podminky.urs.cz/item/CS_URS_2025_01/181411131</t>
  </si>
  <si>
    <t>90</t>
  </si>
  <si>
    <t>00572410</t>
  </si>
  <si>
    <t>osivo směs travní parková</t>
  </si>
  <si>
    <t>-1062219856</t>
  </si>
  <si>
    <t>"2kg/100 m2"2*0,9</t>
  </si>
  <si>
    <t>181411132r</t>
  </si>
  <si>
    <t>D+M Doplnění stávajících keřů</t>
  </si>
  <si>
    <t>1150024132</t>
  </si>
  <si>
    <t>-508260170</t>
  </si>
  <si>
    <t>4*6,09</t>
  </si>
  <si>
    <t>69311225</t>
  </si>
  <si>
    <t>geotextilie netkaná separační, ochranná, filtrační, drenážní PES 100g/m2</t>
  </si>
  <si>
    <t>-2037942936</t>
  </si>
  <si>
    <t>24,36*1,1845 'Přepočtené koeficientem množství</t>
  </si>
  <si>
    <t>-1706455650</t>
  </si>
  <si>
    <t>4*3,05" d x š - trvalé řešení"</t>
  </si>
  <si>
    <t>59381009</t>
  </si>
  <si>
    <t>panel silniční 3,00x1,00x0,15m</t>
  </si>
  <si>
    <t>-1278761388</t>
  </si>
  <si>
    <t>12"ks"</t>
  </si>
  <si>
    <t>-2075216662</t>
  </si>
  <si>
    <t>1m3=2tuny</t>
  </si>
  <si>
    <t>provizorní řešení</t>
  </si>
  <si>
    <t>24"plocha"*0,1"tloušťka"*2"tuny"</t>
  </si>
  <si>
    <t>trvalé zpětné řešení (1/2 komunikace, 1/2 zelen)</t>
  </si>
  <si>
    <t>12*0,15*2"tuny"</t>
  </si>
  <si>
    <t>465921115</t>
  </si>
  <si>
    <t>Kladení dlažby z betonových nebo železobetonových desek a tvárnic na sucho na plochách vodorovných nebo ve sklonu hmotnosti do 60 kg s vyplněním spár pískem tl. do 100 mm</t>
  </si>
  <si>
    <t>-929873000</t>
  </si>
  <si>
    <t>https://podminky.urs.cz/item/CS_URS_2025_01/465921115</t>
  </si>
  <si>
    <t>4*3,05"(1/2 zelen)"</t>
  </si>
  <si>
    <t>59245620</t>
  </si>
  <si>
    <t>dlažba desková betonová tl 60mm přírodní</t>
  </si>
  <si>
    <t>-358312843</t>
  </si>
  <si>
    <t>12,2*1,03 'Přepočtené koeficientem množství</t>
  </si>
  <si>
    <t>6926099</t>
  </si>
  <si>
    <t>10-4156-3802 - PPO Karlín / SO 07: sběrač Šaldova</t>
  </si>
  <si>
    <t>"zámk. dlažba"chod_dlažba+21</t>
  </si>
  <si>
    <t>238633323</t>
  </si>
  <si>
    <t>"zámk. dlažba"33</t>
  </si>
  <si>
    <t>-1539132860</t>
  </si>
  <si>
    <t>"ztratné 50 %" 33*0,50</t>
  </si>
  <si>
    <t>16,5*1,02 'Přepočtené koeficientem množství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</si>
  <si>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B, pro ploc</t>
  </si>
  <si>
    <t>-2060176286</t>
  </si>
  <si>
    <t>chod_dlažba+21</t>
  </si>
  <si>
    <t>-1561902806</t>
  </si>
  <si>
    <t>"ztratné 50 %" (chod_dlažba+21)*0,5</t>
  </si>
  <si>
    <t>16,5*1,03 'Přepočtené koeficientem množství</t>
  </si>
  <si>
    <t>-1317289798</t>
  </si>
  <si>
    <t>-1625265219</t>
  </si>
  <si>
    <t>451387110</t>
  </si>
  <si>
    <t>1+1</t>
  </si>
  <si>
    <t>-1890234202</t>
  </si>
  <si>
    <t>111602200</t>
  </si>
  <si>
    <t>2+1</t>
  </si>
  <si>
    <t>-539885873</t>
  </si>
  <si>
    <t>-2112020502</t>
  </si>
  <si>
    <t>"ztratné 50 %" 4*0,50</t>
  </si>
  <si>
    <t>1188080847</t>
  </si>
  <si>
    <t>158181615</t>
  </si>
  <si>
    <t>-1522366014</t>
  </si>
  <si>
    <t>-59026847</t>
  </si>
  <si>
    <t>Vodorovné přemístění výkopku nebo sypaniny po suchu na obvyklém dopravním prostředku, bez naložení výkopku, avšak se složením bez rozhrnutí z horniny třídy těžitelnosti I skupiny 1 až 3 na vzdálenost mezideponie</t>
  </si>
  <si>
    <t>607520666</t>
  </si>
  <si>
    <t>"ŠD podklad tl. 170 mm" chod_dlažba*0,17</t>
  </si>
  <si>
    <t>71100267</t>
  </si>
  <si>
    <t>739783838</t>
  </si>
  <si>
    <t>1876045045</t>
  </si>
  <si>
    <t>"bouraná ŠD" chod_dlažba*0,290"koef.sutě"</t>
  </si>
  <si>
    <t>-24913980</t>
  </si>
  <si>
    <t>"krajníky - ztratné 50 %" 4*0,50</t>
  </si>
  <si>
    <t>"dlažba chodník - ztratné 50 %" 4*3,05*0,50</t>
  </si>
  <si>
    <t>"krajníky - ztratné 50 %" (4*3,05*0,50)*2</t>
  </si>
  <si>
    <t>"dlažba chodník- ztratné 50 %" (4*3,05*0,50)*2</t>
  </si>
  <si>
    <t>-695821618</t>
  </si>
  <si>
    <t>"krajníky - ztratné 50 %" (4*3,05*0,50)</t>
  </si>
  <si>
    <t>"dlažba chodník- ztratné 50 %" (4*3,05*0,50)</t>
  </si>
  <si>
    <t>1019345081</t>
  </si>
  <si>
    <t>"obrubníky  - ztratné 50 %" 4*0,50</t>
  </si>
  <si>
    <t>"obrubníky  - ztratné 50 %" (4*3,05*0,50)*2</t>
  </si>
  <si>
    <t>351466594</t>
  </si>
  <si>
    <t>"obrubníky  - ztratné 50 %" (4*3,05*0,50)</t>
  </si>
  <si>
    <t>Přesun hmot pro komunikace s krytem z kameniva, monolitickým betonovým nebo živičným jakékoliv délky objektu</t>
  </si>
  <si>
    <t>-647537074</t>
  </si>
  <si>
    <t>1099775139</t>
  </si>
  <si>
    <t>-467795318</t>
  </si>
  <si>
    <t>VRN - Vedlejší rozpočtové náklady</t>
  </si>
  <si>
    <t xml:space="preserve">    NUS - Náklady s umístěním stavby</t>
  </si>
  <si>
    <t xml:space="preserve">    VRN6 - Územní vlivy</t>
  </si>
  <si>
    <t xml:space="preserve">    VRN7 - Provozní vlivy</t>
  </si>
  <si>
    <t>NUS</t>
  </si>
  <si>
    <t>Náklady s umístěním stavby</t>
  </si>
  <si>
    <t>01</t>
  </si>
  <si>
    <t>1024</t>
  </si>
  <si>
    <t>204278989</t>
  </si>
  <si>
    <t>VRN6</t>
  </si>
  <si>
    <t>Územní vlivy</t>
  </si>
  <si>
    <t>02</t>
  </si>
  <si>
    <t>1590796824</t>
  </si>
  <si>
    <t>VRN7</t>
  </si>
  <si>
    <t>Provozní vlivy</t>
  </si>
  <si>
    <t>03</t>
  </si>
  <si>
    <t>515969597</t>
  </si>
  <si>
    <t>ON - Ostatní náklady</t>
  </si>
  <si>
    <t>OST - Ostatní náklady</t>
  </si>
  <si>
    <t>OST</t>
  </si>
  <si>
    <t>Zajištění DIRu (dopravně inženýrského rozhodnutí + případné prodloužení Výkopového povolení + případné prodloužení Smlouvy o výpůjčce)</t>
  </si>
  <si>
    <t>262144</t>
  </si>
  <si>
    <t>-1374947487</t>
  </si>
  <si>
    <t>Vytyčení sítí</t>
  </si>
  <si>
    <t>648795594</t>
  </si>
  <si>
    <t>DSPS včetně geodetického zaměření</t>
  </si>
  <si>
    <t>728524506</t>
  </si>
  <si>
    <t>04</t>
  </si>
  <si>
    <t>Náklady na poskytnutí záruky</t>
  </si>
  <si>
    <t>1727565219</t>
  </si>
  <si>
    <t>05</t>
  </si>
  <si>
    <t>Náklady na dopracování detailů RPD</t>
  </si>
  <si>
    <t>-602552649</t>
  </si>
  <si>
    <t>06</t>
  </si>
  <si>
    <t>Součinnost s provozovatelem (PVK) - monitoring dešťových srážek</t>
  </si>
  <si>
    <t>1820917558</t>
  </si>
  <si>
    <t>07</t>
  </si>
  <si>
    <t>Technický průzkum přípojek (zaměření, ověření trasy, funkčnosti a technického stavu)</t>
  </si>
  <si>
    <t>1948327551</t>
  </si>
  <si>
    <t>SEZNAM FIGUR</t>
  </si>
  <si>
    <t>Výměra</t>
  </si>
  <si>
    <t>RN_beton</t>
  </si>
  <si>
    <t>RN beton C 30/37 nádrž</t>
  </si>
  <si>
    <t>RN_mazanina</t>
  </si>
  <si>
    <t>RN mazanina na dně nádrže</t>
  </si>
  <si>
    <t>zásypy</t>
  </si>
  <si>
    <t>SO 07.1/ SO 07.1.1</t>
  </si>
  <si>
    <t>Použití figury:</t>
  </si>
  <si>
    <t>Lože pod potrubí otevřený výkop ze štěrkopísku</t>
  </si>
  <si>
    <t>Nakládání výkopku z hornin třídy těžitelnosti I skupiny 1 až 3 do 100 m3</t>
  </si>
  <si>
    <t>Uložení sypaniny na skládky nebo meziskládky</t>
  </si>
  <si>
    <t>Podkladní desky z betonu prostého bez zvýšených nároků na prostředí tř. C 16/20 otevřený výkop</t>
  </si>
  <si>
    <t>Výztuž podkladních desek nebo bloků nebo pražců otevřený výkop ze svařovaných sítí Kari</t>
  </si>
  <si>
    <t>Provedení izolace proti zemní vlhkosti svislé za studena lakem asfaltovým</t>
  </si>
  <si>
    <t>Provedení izolace proti zemní vlhkosti vodorovné za studena lakem asfaltovým</t>
  </si>
  <si>
    <t>Stěny šachet tl přes 200 mm ze ŽB se zvýšenými nároky na prostředí tř. C 30/37</t>
  </si>
  <si>
    <t>Výztuž šachet z betonářské oceli 10 505</t>
  </si>
  <si>
    <t>Strop šachet ze ŽB se zvýšenými nároky na prostředí tř. C 30/37</t>
  </si>
  <si>
    <t>SO 07.1/ SO 07.1.2</t>
  </si>
  <si>
    <t>Obetonování potrubí nebo zdiva stok betonem prostým tř. C 12/15 v otevřeném výkopu</t>
  </si>
  <si>
    <t>Zásyp jam, šachet rýh nebo kolem objektů sypaninou se zhutněním</t>
  </si>
  <si>
    <t>Podkladní desky z betonu prostého bez zvýšených nároků na prostředí tř. C 12/15 otevřený výkop</t>
  </si>
  <si>
    <t>Sedlové lože z betonu prostého bez zvýšených nároků na prostředí tř. C 12/15 otevřený výkop</t>
  </si>
  <si>
    <t>Hloubení zapažených rýh š do 2000 mm v hornině třídy těžitelnosti I skupiny 3 objem do 100 m3</t>
  </si>
  <si>
    <t>Svislé přemístění výkopku z horniny třídy těžitelnosti I skupiny 1 až 3 hl výkopu přes 3 do 6 m nošením</t>
  </si>
  <si>
    <t>Nakládání výkopku z hornin třídy těžitelnosti I skupiny 1 až 3 přes 100 m3</t>
  </si>
  <si>
    <t>SO 07.1/ SO 07.1.3</t>
  </si>
  <si>
    <t>Rozebrání dlažeb ze zámkových dlaždic komunikací pro pěší ručně</t>
  </si>
  <si>
    <t>Odstranění podkladu z kameniva drceného tl přes 100 do 200 mm strojně pl přes 50 do 200 m2</t>
  </si>
  <si>
    <t>Podklad ze štěrkodrtě ŠD plochy do 100 m2 tl 170 mm</t>
  </si>
  <si>
    <t>Kladení zámkové dlažby komunikací pro pěší ručně tl 60 mm skupiny B pl do 50 m2</t>
  </si>
  <si>
    <t>Příplatek za kombinaci dvou barev u kladení betonových dlažeb komunikací pro pěší ručně tl 60 mm skupiny B</t>
  </si>
  <si>
    <t>Vodorovná doprava suti ze sypkých materiálů</t>
  </si>
  <si>
    <t>Nakládání suti na dopravní prostředky pro vodorovnou dopravu</t>
  </si>
  <si>
    <t>Rozebrání dlažeb z mozaiky komunikací pro pěší ručně</t>
  </si>
  <si>
    <t>Kladení dlažby z mozaiky dvou a vícebarevné komunikací pro pěší lože z MC</t>
  </si>
  <si>
    <t>Odstranění podkladu z kameniva drceného tl přes 200 do 300 mm strojně pl přes 200 m2</t>
  </si>
  <si>
    <t>Frézování živičného krytu tl do 30 mm pruh š přes 1 m pl přes 500 do 2000 m2</t>
  </si>
  <si>
    <t>Frézování živičného krytu tl 40 mm pruh š přes 1 m pl přes 500 do 2000 m2</t>
  </si>
  <si>
    <t>Frézování živičného krytu tl 70 mm pruh š přes 1 m pl přes 500 do 2000 m2</t>
  </si>
  <si>
    <t>Frézování živičného krytu tl 100 mm pruh š přes 1 m pl přes 500 do 2000 m2</t>
  </si>
  <si>
    <t>Podklad ze štěrkodrtě ŠD plochy přes 100 m2 tl. 300 mm</t>
  </si>
  <si>
    <t>Asfaltový beton vrstva podkladní ACP 22 (obalované kamenivo OKH) tl 120 mm š přes 3 m</t>
  </si>
  <si>
    <t>Postřik živičný infiltrační s posypem z asfaltu množství 2 kg/m2</t>
  </si>
  <si>
    <t>Postřik živičný spojovací ze silniční emulze v množství 0,80 kg/m2</t>
  </si>
  <si>
    <t>Asfaltový beton vrstva obrusná ACO 11+ (ABS) tř. I tl 40 mm š přes 3 m z nemodifikovaného asfaltu</t>
  </si>
  <si>
    <t>Asfaltový beton vrstva ložní ACL 22 (ABVH) tl 70 mm š přes 3 m z modifikovaného asfaltu</t>
  </si>
  <si>
    <t>Vodorovná doprava suti z kusových materiálů</t>
  </si>
  <si>
    <t>Řezání spár pro vytvoření komůrky š 15 mm hl 30 mm pro těsnící zálivku v živičném krytu</t>
  </si>
  <si>
    <t>Těsnění spár zálivkou za tepla pro komůrky š 15 mm hl 30 mm s těsnicím profilem</t>
  </si>
  <si>
    <t>Řezání stávajícího živičného krytu hl přes 50 do 100 mm</t>
  </si>
  <si>
    <t>Nakládání výkopku z hornin třídy těžitelnosti II skupiny 4 a 5 přes 100 m3</t>
  </si>
  <si>
    <t>Ražení šachet svislých hl do 15 m II stupeň ražnosti mokrá průřez přes 10 do 40 m2</t>
  </si>
  <si>
    <t>Odstranění podkladu z kameniva drceného tl přes 100 do 200 mm strojně pl do 50 m2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</si>
  <si>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</si>
  <si>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</si>
  <si>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</si>
  <si>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</si>
  <si>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family val="2"/>
        <charset val="238"/>
      </rPr>
      <t xml:space="preserve">Rekapitulace stavby </t>
    </r>
    <r>
      <rPr>
        <sz val="8"/>
        <rFont val="Arial CE"/>
        <family val="2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</si>
  <si>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family val="2"/>
        <charset val="238"/>
      </rPr>
      <t>Rekapitulace stavby</t>
    </r>
    <r>
      <rPr>
        <sz val="8"/>
        <rFont val="Arial CE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</si>
  <si>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</si>
  <si>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</si>
  <si>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family val="2"/>
        <charset val="238"/>
      </rPr>
      <t>Rekapitulace objektů stavby a soupisů prací</t>
    </r>
    <r>
      <rPr>
        <sz val="8"/>
        <rFont val="Arial CE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</si>
  <si>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</si>
  <si>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</si>
  <si>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</si>
  <si>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</si>
  <si>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</si>
  <si>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</si>
  <si>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</si>
  <si>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</si>
  <si>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</si>
  <si>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Ostatní</t>
  </si>
  <si>
    <t>Soupis prací pro daný typ objektu</t>
  </si>
  <si>
    <r>
      <rPr>
        <i/>
        <sz val="8"/>
        <rFont val="Arial CE"/>
        <family val="2"/>
        <charset val="238"/>
      </rPr>
      <t xml:space="preserve">Soupis prací </t>
    </r>
    <r>
      <rPr>
        <sz val="8"/>
        <rFont val="Arial CE"/>
        <family val="2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</si>
  <si>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</si>
  <si>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family val="2"/>
        <charset val="238"/>
      </rPr>
      <t>Krycí list soupisu</t>
    </r>
    <r>
      <rPr>
        <sz val="8"/>
        <rFont val="Arial CE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</si>
  <si>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</si>
  <si>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b/>
        <sz val="8"/>
        <rFont val="Arial CE"/>
        <family val="2"/>
        <charset val="238"/>
      </rPr>
      <t>Rekapitulace členění soupisu prací</t>
    </r>
    <r>
      <rPr>
        <sz val="8"/>
        <rFont val="Arial CE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</si>
  <si>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</si>
  <si>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family val="2"/>
        <charset val="238"/>
      </rPr>
      <t xml:space="preserve">Soupis prací </t>
    </r>
    <r>
      <rPr>
        <sz val="8"/>
        <rFont val="Arial CE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</si>
  <si>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</si>
  <si>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</si>
  <si>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</si>
  <si>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</si>
  <si>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</si>
  <si>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</si>
  <si>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</si>
  <si>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</si>
  <si>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</si>
  <si>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</si>
  <si>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</si>
  <si>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</si>
  <si>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</si>
  <si>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</si>
  <si>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</si>
  <si>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</si>
  <si>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</si>
  <si>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</si>
  <si>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</si>
  <si>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</si>
  <si>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</si>
  <si>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</si>
  <si>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</si>
  <si>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</si>
  <si>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</si>
  <si>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</si>
  <si>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</si>
  <si>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</si>
  <si>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</si>
  <si>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</si>
  <si>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</si>
  <si>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</si>
  <si>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</si>
  <si>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</si>
  <si>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</si>
  <si>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</si>
  <si>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</si>
  <si>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</si>
  <si>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</si>
  <si>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</si>
  <si>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</si>
  <si>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</si>
  <si>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</si>
  <si>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</si>
  <si>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</si>
  <si>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</si>
  <si>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</si>
  <si>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</si>
  <si>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</si>
  <si>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</si>
  <si>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</si>
  <si>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</si>
  <si>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</si>
  <si>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</si>
  <si>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</si>
  <si>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</si>
  <si>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</si>
  <si>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</si>
  <si>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</si>
  <si>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</si>
  <si>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</si>
  <si>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</si>
  <si>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</si>
  <si>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</si>
  <si>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</si>
  <si>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</si>
  <si>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</si>
  <si>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</si>
  <si>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</si>
  <si>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</si>
  <si>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</si>
  <si>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</si>
  <si>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</si>
  <si>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</si>
  <si>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</si>
  <si>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</si>
  <si>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</si>
  <si>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</si>
  <si>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</si>
  <si>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</si>
  <si>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</si>
  <si>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</si>
  <si>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</si>
  <si>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</si>
  <si>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</si>
  <si>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</si>
  <si>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</si>
  <si>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</si>
  <si>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</si>
  <si>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</si>
  <si>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</si>
  <si>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</si>
  <si>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</si>
  <si>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</si>
  <si>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</si>
  <si>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</si>
  <si>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</si>
  <si>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</si>
  <si>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</si>
  <si>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</si>
  <si>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</si>
  <si>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</si>
  <si>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</si>
  <si>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</si>
  <si>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</si>
  <si>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</si>
  <si>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</si>
  <si>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</si>
  <si>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</si>
  <si>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</si>
  <si>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</si>
  <si>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</si>
  <si>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</si>
  <si>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</si>
  <si>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</si>
  <si>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</si>
  <si>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</si>
  <si>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</si>
  <si>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</si>
  <si>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</si>
  <si>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</si>
  <si>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</si>
  <si>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</si>
  <si>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</si>
  <si>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</si>
  <si>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</si>
  <si>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</si>
  <si>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</si>
  <si>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</si>
  <si>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</si>
  <si>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</si>
  <si>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</si>
  <si>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</si>
  <si>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</si>
  <si>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</si>
  <si>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</si>
  <si>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</si>
  <si>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</si>
  <si>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</si>
  <si>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</si>
  <si>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</si>
  <si>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</si>
  <si>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</si>
  <si>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</si>
  <si>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</si>
  <si>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</si>
  <si>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</si>
  <si>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</si>
  <si>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</si>
  <si>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</si>
  <si>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</si>
  <si>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</si>
  <si>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</si>
  <si>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</si>
  <si>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</si>
  <si>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</si>
  <si>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</si>
  <si>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</si>
  <si>
    <t>R E K A P I T U L A C E    N Á K L A D Ů</t>
  </si>
  <si>
    <t>Název stavby:</t>
  </si>
  <si>
    <t>Číslo stavby:</t>
  </si>
  <si>
    <t>CPV:</t>
  </si>
  <si>
    <t>CZ - CPA:</t>
  </si>
  <si>
    <t xml:space="preserve">CZ - NUTS: </t>
  </si>
  <si>
    <t>CZ010</t>
  </si>
  <si>
    <t>číslo</t>
  </si>
  <si>
    <t>Název SO</t>
  </si>
  <si>
    <t>ZRN</t>
  </si>
  <si>
    <t>popl.skládka</t>
  </si>
  <si>
    <t>Celkem</t>
  </si>
  <si>
    <t>Stavební objekty (SO)</t>
  </si>
  <si>
    <t>PS 01</t>
  </si>
  <si>
    <t>Provozní soubory PS  celkem bez DPH</t>
  </si>
  <si>
    <t>Stavební práce SO a provozní soubory celkem bez DPH</t>
  </si>
  <si>
    <t>Celkem ostatní náklady bez DPH</t>
  </si>
  <si>
    <t>Celkem náklady bez DPH</t>
  </si>
  <si>
    <t>Datum: 06.2025</t>
  </si>
  <si>
    <t>Poznámka: Je-li v názvu položky v kontrolním rozpočtu nebo v soupisu prací uvedena v kolonce „Popis“ obchodní značka jakéhokoliv materiálu, výrobku nebo technologie, má tento název pouze informativní charakter. Pro ocenění a následně pro realizaci je možné použít i jiný materiál, výrobek nebo technologii, se srovnatelnými nebo lepšími užitnými vlastnostmi, které odpovídají požadavkům dokumentace.</t>
  </si>
  <si>
    <t>Část:</t>
  </si>
  <si>
    <t>1/1/520/23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</si>
</sst>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61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800080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FFFFFF"/>
      <name val="Arial CE"/>
      <family val="2"/>
      <charset val="238"/>
    </font>
    <font>
      <b/>
      <sz val="14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0"/>
      <color rgb="FF003366"/>
      <name val="Arial CE"/>
      <family val="2"/>
      <charset val="238"/>
    </font>
    <font>
      <sz val="8"/>
      <color rgb="FF000000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sz val="7"/>
      <color rgb="FF969696"/>
      <name val="Arial CE"/>
      <family val="2"/>
      <charset val="238"/>
    </font>
    <font>
      <sz val="7"/>
      <color rgb="FF979797"/>
      <name val="Arial CE"/>
      <family val="2"/>
      <charset val="238"/>
    </font>
    <font>
      <i/>
      <u/>
      <sz val="7"/>
      <color rgb="FF979797"/>
      <name val="Calibri"/>
      <family val="2"/>
      <charset val="238"/>
      <scheme val="minor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i/>
      <sz val="7"/>
      <color rgb="FF969696"/>
      <name val="Arial CE"/>
      <family val="2"/>
      <charset val="238"/>
    </font>
    <font>
      <b/>
      <sz val="9"/>
      <name val="Arial CE"/>
      <family val="2"/>
      <charset val="238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8"/>
      <name val="Arial CE"/>
      <family val="2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b/>
      <sz val="8"/>
      <name val="Arial CE"/>
      <family val="2"/>
      <charset val="238"/>
    </font>
    <font>
      <sz val="9"/>
      <name val="Trebuchet MS"/>
      <family val="2"/>
      <charset val="238"/>
    </font>
    <font>
      <sz val="8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i/>
      <sz val="8"/>
      <name val="Arial CE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u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9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D9D9D9"/>
        <bgColor indexed="64"/>
      </patternFill>
    </fill>
  </fills>
  <borders count="5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53" fillId="0" borderId="0" applyNumberFormat="0" applyFill="0" applyBorder="0" applyAlignment="0" applyProtection="0"/>
  </cellStyleXfs>
  <cellXfs count="47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3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40" fillId="0" borderId="0" xfId="0" applyFont="1" applyAlignment="1" applyProtection="1">
      <alignment vertical="center" wrapText="1"/>
    </xf>
    <xf numFmtId="0" fontId="22" fillId="2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166" fontId="22" fillId="0" borderId="22" xfId="0" applyNumberFormat="1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4" xfId="0" applyFont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21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1" fillId="0" borderId="17" xfId="0" applyFont="1" applyBorder="1" applyAlignment="1">
      <alignment horizontal="left" vertical="center" wrapText="1"/>
    </xf>
    <xf numFmtId="0" fontId="41" fillId="0" borderId="23" xfId="0" applyFont="1" applyBorder="1" applyAlignment="1">
      <alignment horizontal="left" vertical="center" wrapText="1"/>
    </xf>
    <xf numFmtId="0" fontId="41" fillId="0" borderId="23" xfId="0" applyFont="1" applyBorder="1" applyAlignment="1">
      <alignment horizontal="left" vertical="center"/>
    </xf>
    <xf numFmtId="167" fontId="41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2" fillId="0" borderId="24" xfId="0" applyFont="1" applyBorder="1" applyAlignment="1">
      <alignment vertical="center" wrapText="1"/>
    </xf>
    <xf numFmtId="0" fontId="42" fillId="0" borderId="25" xfId="0" applyFont="1" applyBorder="1" applyAlignment="1">
      <alignment vertical="center" wrapText="1"/>
    </xf>
    <xf numFmtId="0" fontId="42" fillId="0" borderId="26" xfId="0" applyFont="1" applyBorder="1" applyAlignment="1">
      <alignment vertical="center" wrapText="1"/>
    </xf>
    <xf numFmtId="0" fontId="42" fillId="0" borderId="27" xfId="0" applyFont="1" applyBorder="1" applyAlignment="1">
      <alignment horizontal="center" vertical="center" wrapText="1"/>
    </xf>
    <xf numFmtId="0" fontId="42" fillId="0" borderId="28" xfId="0" applyFont="1" applyBorder="1" applyAlignment="1">
      <alignment horizontal="center" vertical="center" wrapText="1"/>
    </xf>
    <xf numFmtId="0" fontId="42" fillId="0" borderId="27" xfId="0" applyFont="1" applyBorder="1" applyAlignment="1">
      <alignment vertical="center" wrapText="1"/>
    </xf>
    <xf numFmtId="0" fontId="42" fillId="0" borderId="28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27" xfId="0" applyFont="1" applyBorder="1" applyAlignment="1">
      <alignment vertical="center" wrapText="1"/>
    </xf>
    <xf numFmtId="0" fontId="45" fillId="0" borderId="1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vertical="center"/>
    </xf>
    <xf numFmtId="49" fontId="45" fillId="0" borderId="1" xfId="0" applyNumberFormat="1" applyFont="1" applyBorder="1" applyAlignment="1">
      <alignment vertical="center" wrapText="1"/>
    </xf>
    <xf numFmtId="0" fontId="42" fillId="0" borderId="30" xfId="0" applyFont="1" applyBorder="1" applyAlignment="1">
      <alignment vertical="center" wrapText="1"/>
    </xf>
    <xf numFmtId="0" fontId="47" fillId="0" borderId="29" xfId="0" applyFont="1" applyBorder="1" applyAlignment="1">
      <alignment vertical="center" wrapText="1"/>
    </xf>
    <xf numFmtId="0" fontId="42" fillId="0" borderId="31" xfId="0" applyFont="1" applyBorder="1" applyAlignment="1">
      <alignment vertical="center" wrapText="1"/>
    </xf>
    <xf numFmtId="0" fontId="42" fillId="0" borderId="1" xfId="0" applyFont="1" applyBorder="1" applyAlignment="1">
      <alignment vertical="top"/>
    </xf>
    <xf numFmtId="0" fontId="42" fillId="0" borderId="0" xfId="0" applyFont="1" applyAlignment="1">
      <alignment vertical="top"/>
    </xf>
    <xf numFmtId="0" fontId="42" fillId="0" borderId="24" xfId="0" applyFont="1" applyBorder="1" applyAlignment="1">
      <alignment horizontal="left" vertical="center"/>
    </xf>
    <xf numFmtId="0" fontId="42" fillId="0" borderId="25" xfId="0" applyFont="1" applyBorder="1" applyAlignment="1">
      <alignment horizontal="left" vertical="center"/>
    </xf>
    <xf numFmtId="0" fontId="42" fillId="0" borderId="26" xfId="0" applyFont="1" applyBorder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4" fillId="0" borderId="29" xfId="0" applyFont="1" applyBorder="1" applyAlignment="1">
      <alignment horizontal="center" vertical="center"/>
    </xf>
    <xf numFmtId="0" fontId="48" fillId="0" borderId="29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5" fillId="0" borderId="0" xfId="0" applyFont="1" applyAlignment="1">
      <alignment horizontal="left" vertical="center"/>
    </xf>
    <xf numFmtId="0" fontId="46" fillId="0" borderId="27" xfId="0" applyFont="1" applyBorder="1" applyAlignment="1">
      <alignment horizontal="left" vertical="center"/>
    </xf>
    <xf numFmtId="0" fontId="45" fillId="0" borderId="1" xfId="0" applyFont="1" applyFill="1" applyBorder="1" applyAlignment="1">
      <alignment horizontal="left" vertical="center"/>
    </xf>
    <xf numFmtId="0" fontId="45" fillId="0" borderId="1" xfId="0" applyFont="1" applyFill="1" applyBorder="1" applyAlignment="1">
      <alignment horizontal="center" vertical="center"/>
    </xf>
    <xf numFmtId="0" fontId="42" fillId="0" borderId="30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center" vertical="center" wrapText="1"/>
    </xf>
    <xf numFmtId="0" fontId="42" fillId="0" borderId="24" xfId="0" applyFont="1" applyBorder="1" applyAlignment="1">
      <alignment horizontal="left" vertical="center" wrapText="1"/>
    </xf>
    <xf numFmtId="0" fontId="42" fillId="0" borderId="25" xfId="0" applyFont="1" applyBorder="1" applyAlignment="1">
      <alignment horizontal="left" vertical="center" wrapText="1"/>
    </xf>
    <xf numFmtId="0" fontId="42" fillId="0" borderId="26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/>
    </xf>
    <xf numFmtId="0" fontId="46" fillId="0" borderId="28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/>
    </xf>
    <xf numFmtId="0" fontId="46" fillId="0" borderId="30" xfId="0" applyFont="1" applyBorder="1" applyAlignment="1">
      <alignment horizontal="left" vertical="center" wrapText="1"/>
    </xf>
    <xf numFmtId="0" fontId="46" fillId="0" borderId="29" xfId="0" applyFont="1" applyBorder="1" applyAlignment="1">
      <alignment horizontal="left" vertical="center" wrapText="1"/>
    </xf>
    <xf numFmtId="0" fontId="46" fillId="0" borderId="3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top"/>
    </xf>
    <xf numFmtId="0" fontId="45" fillId="0" borderId="1" xfId="0" applyFont="1" applyBorder="1" applyAlignment="1">
      <alignment horizontal="center" vertical="top"/>
    </xf>
    <xf numFmtId="0" fontId="46" fillId="0" borderId="30" xfId="0" applyFont="1" applyBorder="1" applyAlignment="1">
      <alignment horizontal="left" vertical="center"/>
    </xf>
    <xf numFmtId="0" fontId="46" fillId="0" borderId="3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8" fillId="0" borderId="0" xfId="0" applyFont="1" applyAlignment="1">
      <alignment vertical="center"/>
    </xf>
    <xf numFmtId="0" fontId="44" fillId="0" borderId="1" xfId="0" applyFont="1" applyBorder="1" applyAlignment="1">
      <alignment vertical="center"/>
    </xf>
    <xf numFmtId="0" fontId="48" fillId="0" borderId="29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5" fillId="0" borderId="1" xfId="0" applyFont="1" applyBorder="1" applyAlignment="1">
      <alignment vertical="top"/>
    </xf>
    <xf numFmtId="49" fontId="45" fillId="0" borderId="1" xfId="0" applyNumberFormat="1" applyFont="1" applyBorder="1" applyAlignment="1">
      <alignment horizontal="left" vertical="center"/>
    </xf>
    <xf numFmtId="0" fontId="51" fillId="0" borderId="27" xfId="0" applyFont="1" applyBorder="1" applyAlignment="1" applyProtection="1">
      <alignment horizontal="left" vertical="center"/>
    </xf>
    <xf numFmtId="0" fontId="52" fillId="0" borderId="1" xfId="0" applyFont="1" applyBorder="1" applyAlignment="1" applyProtection="1">
      <alignment vertical="top"/>
    </xf>
    <xf numFmtId="0" fontId="52" fillId="0" borderId="1" xfId="0" applyFont="1" applyBorder="1" applyAlignment="1" applyProtection="1">
      <alignment horizontal="left" vertical="center"/>
    </xf>
    <xf numFmtId="0" fontId="52" fillId="0" borderId="1" xfId="0" applyFont="1" applyBorder="1" applyAlignment="1" applyProtection="1">
      <alignment horizontal="center" vertical="center"/>
    </xf>
    <xf numFmtId="49" fontId="52" fillId="0" borderId="1" xfId="0" applyNumberFormat="1" applyFont="1" applyBorder="1" applyAlignment="1" applyProtection="1">
      <alignment horizontal="left" vertical="center"/>
    </xf>
    <xf numFmtId="0" fontId="51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4" fillId="0" borderId="29" xfId="0" applyFont="1" applyBorder="1" applyAlignment="1">
      <alignment horizontal="left"/>
    </xf>
    <xf numFmtId="0" fontId="48" fillId="0" borderId="29" xfId="0" applyFont="1" applyBorder="1" applyAlignment="1"/>
    <xf numFmtId="0" fontId="42" fillId="0" borderId="27" xfId="0" applyFont="1" applyBorder="1" applyAlignment="1">
      <alignment vertical="top"/>
    </xf>
    <xf numFmtId="0" fontId="42" fillId="0" borderId="28" xfId="0" applyFont="1" applyBorder="1" applyAlignment="1">
      <alignment vertical="top"/>
    </xf>
    <xf numFmtId="0" fontId="42" fillId="0" borderId="30" xfId="0" applyFont="1" applyBorder="1" applyAlignment="1">
      <alignment vertical="top"/>
    </xf>
    <xf numFmtId="0" fontId="42" fillId="0" borderId="29" xfId="0" applyFont="1" applyBorder="1" applyAlignment="1">
      <alignment vertical="top"/>
    </xf>
    <xf numFmtId="0" fontId="42" fillId="0" borderId="31" xfId="0" applyFont="1" applyBorder="1" applyAlignment="1">
      <alignment vertical="top"/>
    </xf>
    <xf numFmtId="0" fontId="55" fillId="0" borderId="0" xfId="0" applyFont="1"/>
    <xf numFmtId="0" fontId="57" fillId="0" borderId="0" xfId="0" applyFont="1"/>
    <xf numFmtId="0" fontId="58" fillId="0" borderId="0" xfId="0" applyFont="1"/>
    <xf numFmtId="0" fontId="59" fillId="0" borderId="34" xfId="0" applyFont="1" applyBorder="1" applyAlignment="1">
      <alignment horizontal="center"/>
    </xf>
    <xf numFmtId="0" fontId="59" fillId="0" borderId="35" xfId="0" applyFont="1" applyBorder="1" applyAlignment="1">
      <alignment horizontal="center"/>
    </xf>
    <xf numFmtId="0" fontId="59" fillId="0" borderId="36" xfId="0" applyFont="1" applyBorder="1" applyAlignment="1">
      <alignment horizontal="center"/>
    </xf>
    <xf numFmtId="0" fontId="59" fillId="0" borderId="36" xfId="0" applyFont="1" applyBorder="1" applyAlignment="1">
      <alignment horizontal="left"/>
    </xf>
    <xf numFmtId="0" fontId="59" fillId="0" borderId="37" xfId="0" applyFont="1" applyBorder="1" applyAlignment="1">
      <alignment horizontal="center"/>
    </xf>
    <xf numFmtId="0" fontId="59" fillId="0" borderId="32" xfId="0" applyFont="1" applyBorder="1" applyAlignment="1">
      <alignment horizontal="center"/>
    </xf>
    <xf numFmtId="0" fontId="60" fillId="5" borderId="38" xfId="0" applyFont="1" applyFill="1" applyBorder="1" applyAlignment="1">
      <alignment horizontal="center"/>
    </xf>
    <xf numFmtId="0" fontId="60" fillId="5" borderId="39" xfId="0" applyFont="1" applyFill="1" applyBorder="1" applyAlignment="1">
      <alignment horizontal="left"/>
    </xf>
    <xf numFmtId="0" fontId="60" fillId="5" borderId="40" xfId="0" applyFont="1" applyFill="1" applyBorder="1" applyAlignment="1">
      <alignment horizontal="center"/>
    </xf>
    <xf numFmtId="0" fontId="60" fillId="5" borderId="41" xfId="0" applyFont="1" applyFill="1" applyBorder="1" applyAlignment="1">
      <alignment horizontal="center"/>
    </xf>
    <xf numFmtId="0" fontId="60" fillId="5" borderId="42" xfId="0" applyFont="1" applyFill="1" applyBorder="1" applyAlignment="1">
      <alignment horizontal="center"/>
    </xf>
    <xf numFmtId="0" fontId="60" fillId="5" borderId="43" xfId="0" applyFont="1" applyFill="1" applyBorder="1" applyAlignment="1">
      <alignment horizontal="center"/>
    </xf>
    <xf numFmtId="0" fontId="60" fillId="5" borderId="44" xfId="0" applyFont="1" applyFill="1" applyBorder="1" applyAlignment="1">
      <alignment horizontal="left"/>
    </xf>
    <xf numFmtId="0" fontId="60" fillId="0" borderId="46" xfId="0" applyFont="1" applyBorder="1" applyAlignment="1">
      <alignment horizontal="center"/>
    </xf>
    <xf numFmtId="0" fontId="60" fillId="5" borderId="47" xfId="0" applyFont="1" applyFill="1" applyBorder="1" applyAlignment="1">
      <alignment horizontal="center"/>
    </xf>
    <xf numFmtId="0" fontId="60" fillId="0" borderId="48" xfId="0" applyFont="1" applyBorder="1" applyAlignment="1">
      <alignment horizontal="center"/>
    </xf>
    <xf numFmtId="0" fontId="60" fillId="0" borderId="49" xfId="0" applyFont="1" applyBorder="1" applyAlignment="1">
      <alignment horizontal="center"/>
    </xf>
    <xf numFmtId="0" fontId="55" fillId="0" borderId="50" xfId="0" applyFont="1" applyBorder="1"/>
    <xf numFmtId="0" fontId="55" fillId="0" borderId="51" xfId="0" applyFont="1" applyBorder="1"/>
    <xf numFmtId="0" fontId="55" fillId="0" borderId="52" xfId="0" applyFont="1" applyBorder="1"/>
    <xf numFmtId="0" fontId="55" fillId="0" borderId="46" xfId="0" applyFont="1" applyBorder="1"/>
    <xf numFmtId="0" fontId="55" fillId="0" borderId="44" xfId="0" applyFont="1" applyBorder="1" applyAlignment="1">
      <alignment horizontal="left"/>
    </xf>
    <xf numFmtId="0" fontId="55" fillId="0" borderId="47" xfId="0" applyFont="1" applyBorder="1"/>
    <xf numFmtId="0" fontId="55" fillId="0" borderId="48" xfId="0" applyFont="1" applyBorder="1"/>
    <xf numFmtId="0" fontId="55" fillId="0" borderId="49" xfId="0" applyFont="1" applyBorder="1"/>
    <xf numFmtId="4" fontId="55" fillId="0" borderId="46" xfId="0" applyNumberFormat="1" applyFont="1" applyBorder="1" applyAlignment="1">
      <alignment horizontal="right"/>
    </xf>
    <xf numFmtId="4" fontId="55" fillId="0" borderId="48" xfId="0" applyNumberFormat="1" applyFont="1" applyBorder="1" applyAlignment="1">
      <alignment horizontal="right"/>
    </xf>
    <xf numFmtId="4" fontId="55" fillId="0" borderId="49" xfId="0" applyNumberFormat="1" applyFont="1" applyBorder="1" applyAlignment="1">
      <alignment horizontal="right"/>
    </xf>
    <xf numFmtId="4" fontId="60" fillId="5" borderId="46" xfId="0" applyNumberFormat="1" applyFont="1" applyFill="1" applyBorder="1" applyAlignment="1">
      <alignment horizontal="right"/>
    </xf>
    <xf numFmtId="4" fontId="60" fillId="5" borderId="48" xfId="0" applyNumberFormat="1" applyFont="1" applyFill="1" applyBorder="1" applyAlignment="1">
      <alignment horizontal="right"/>
    </xf>
    <xf numFmtId="4" fontId="60" fillId="5" borderId="49" xfId="0" applyNumberFormat="1" applyFont="1" applyFill="1" applyBorder="1" applyAlignment="1">
      <alignment horizontal="right"/>
    </xf>
    <xf numFmtId="0" fontId="55" fillId="0" borderId="44" xfId="0" applyFont="1" applyBorder="1"/>
    <xf numFmtId="0" fontId="55" fillId="0" borderId="45" xfId="0" applyFont="1" applyBorder="1"/>
    <xf numFmtId="0" fontId="55" fillId="0" borderId="25" xfId="0" applyFont="1" applyBorder="1"/>
    <xf numFmtId="0" fontId="60" fillId="5" borderId="34" xfId="0" applyFont="1" applyFill="1" applyBorder="1" applyAlignment="1">
      <alignment horizontal="center"/>
    </xf>
    <xf numFmtId="4" fontId="60" fillId="5" borderId="34" xfId="0" applyNumberFormat="1" applyFont="1" applyFill="1" applyBorder="1" applyAlignment="1">
      <alignment horizontal="right"/>
    </xf>
    <xf numFmtId="0" fontId="60" fillId="5" borderId="33" xfId="0" applyFont="1" applyFill="1" applyBorder="1" applyAlignment="1">
      <alignment horizontal="left"/>
    </xf>
    <xf numFmtId="0" fontId="60" fillId="5" borderId="35" xfId="0" applyFont="1" applyFill="1" applyBorder="1" applyAlignment="1">
      <alignment horizontal="center"/>
    </xf>
    <xf numFmtId="4" fontId="60" fillId="5" borderId="36" xfId="0" applyNumberFormat="1" applyFont="1" applyFill="1" applyBorder="1" applyAlignment="1">
      <alignment horizontal="right"/>
    </xf>
    <xf numFmtId="4" fontId="60" fillId="5" borderId="37" xfId="0" applyNumberFormat="1" applyFont="1" applyFill="1" applyBorder="1" applyAlignment="1">
      <alignment horizontal="right"/>
    </xf>
    <xf numFmtId="4" fontId="60" fillId="5" borderId="32" xfId="0" applyNumberFormat="1" applyFont="1" applyFill="1" applyBorder="1" applyAlignment="1">
      <alignment horizontal="right"/>
    </xf>
    <xf numFmtId="0" fontId="55" fillId="0" borderId="34" xfId="0" applyFont="1" applyBorder="1"/>
    <xf numFmtId="0" fontId="55" fillId="0" borderId="33" xfId="0" applyFont="1" applyBorder="1"/>
    <xf numFmtId="0" fontId="55" fillId="0" borderId="35" xfId="0" applyFont="1" applyBorder="1"/>
    <xf numFmtId="4" fontId="55" fillId="0" borderId="51" xfId="0" applyNumberFormat="1" applyFont="1" applyBorder="1" applyAlignment="1">
      <alignment horizontal="right"/>
    </xf>
    <xf numFmtId="4" fontId="55" fillId="0" borderId="53" xfId="0" applyNumberFormat="1" applyFont="1" applyBorder="1" applyAlignment="1">
      <alignment horizontal="right"/>
    </xf>
    <xf numFmtId="4" fontId="55" fillId="0" borderId="54" xfId="0" applyNumberFormat="1" applyFont="1" applyBorder="1" applyAlignment="1">
      <alignment horizontal="right"/>
    </xf>
    <xf numFmtId="4" fontId="60" fillId="5" borderId="35" xfId="0" applyNumberFormat="1" applyFont="1" applyFill="1" applyBorder="1" applyAlignment="1">
      <alignment horizontal="right"/>
    </xf>
    <xf numFmtId="4" fontId="55" fillId="0" borderId="43" xfId="0" applyNumberFormat="1" applyFont="1" applyBorder="1"/>
    <xf numFmtId="4" fontId="55" fillId="0" borderId="49" xfId="0" applyNumberFormat="1" applyFont="1" applyBorder="1"/>
    <xf numFmtId="4" fontId="55" fillId="0" borderId="54" xfId="0" applyNumberFormat="1" applyFont="1" applyBorder="1"/>
    <xf numFmtId="0" fontId="55" fillId="0" borderId="46" xfId="0" applyFont="1" applyBorder="1" applyAlignment="1">
      <alignment horizontal="right"/>
    </xf>
    <xf numFmtId="0" fontId="56" fillId="0" borderId="0" xfId="0" applyFont="1" applyAlignment="1">
      <alignment wrapText="1"/>
    </xf>
    <xf numFmtId="0" fontId="55" fillId="0" borderId="39" xfId="0" applyFont="1" applyBorder="1" applyAlignment="1">
      <alignment horizontal="left" wrapText="1"/>
    </xf>
    <xf numFmtId="0" fontId="55" fillId="0" borderId="38" xfId="0" applyFont="1" applyBorder="1" applyAlignment="1">
      <alignment horizontal="left" wrapText="1"/>
    </xf>
    <xf numFmtId="0" fontId="55" fillId="0" borderId="40" xfId="0" applyFont="1" applyBorder="1" applyAlignment="1">
      <alignment horizontal="left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center" vertical="center"/>
    </xf>
    <xf numFmtId="4" fontId="26" fillId="0" borderId="0" xfId="0" applyNumberFormat="1" applyFont="1" applyAlignment="1" applyProtection="1">
      <alignment horizontal="right" vertical="center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0" fillId="0" borderId="0" xfId="0"/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45" fillId="0" borderId="1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wrapText="1"/>
    </xf>
    <xf numFmtId="0" fontId="43" fillId="0" borderId="1" xfId="0" applyFont="1" applyBorder="1" applyAlignment="1">
      <alignment horizontal="center" vertical="center" wrapText="1"/>
    </xf>
    <xf numFmtId="49" fontId="45" fillId="0" borderId="1" xfId="0" applyNumberFormat="1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/>
    </xf>
    <xf numFmtId="0" fontId="44" fillId="0" borderId="29" xfId="0" applyFont="1" applyBorder="1" applyAlignment="1">
      <alignment horizontal="left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5_01/452351112" TargetMode="External"/><Relationship Id="rId18" Type="http://schemas.openxmlformats.org/officeDocument/2006/relationships/hyperlink" Target="https://podminky.urs.cz/item/CS_URS_2025_01/894302262" TargetMode="External"/><Relationship Id="rId26" Type="http://schemas.openxmlformats.org/officeDocument/2006/relationships/hyperlink" Target="https://podminky.urs.cz/item/CS_URS_2025_01/894501122" TargetMode="External"/><Relationship Id="rId39" Type="http://schemas.openxmlformats.org/officeDocument/2006/relationships/hyperlink" Target="https://podminky.urs.cz/item/CS_URS_2025_01/899643122" TargetMode="External"/><Relationship Id="rId21" Type="http://schemas.openxmlformats.org/officeDocument/2006/relationships/hyperlink" Target="https://podminky.urs.cz/item/CS_URS_2025_01/894410231" TargetMode="External"/><Relationship Id="rId34" Type="http://schemas.openxmlformats.org/officeDocument/2006/relationships/hyperlink" Target="https://podminky.urs.cz/item/CS_URS_2025_01/899501221" TargetMode="External"/><Relationship Id="rId42" Type="http://schemas.openxmlformats.org/officeDocument/2006/relationships/hyperlink" Target="https://podminky.urs.cz/item/CS_URS_2025_01/171251201" TargetMode="External"/><Relationship Id="rId47" Type="http://schemas.openxmlformats.org/officeDocument/2006/relationships/hyperlink" Target="https://podminky.urs.cz/item/CS_URS_2025_01/767995113" TargetMode="External"/><Relationship Id="rId7" Type="http://schemas.openxmlformats.org/officeDocument/2006/relationships/hyperlink" Target="https://podminky.urs.cz/item/CS_URS_2025_01/359901211" TargetMode="External"/><Relationship Id="rId2" Type="http://schemas.openxmlformats.org/officeDocument/2006/relationships/hyperlink" Target="https://podminky.urs.cz/item/CS_URS_2025_01/212751106" TargetMode="External"/><Relationship Id="rId16" Type="http://schemas.openxmlformats.org/officeDocument/2006/relationships/hyperlink" Target="https://podminky.urs.cz/item/CS_URS_2025_01/894102111" TargetMode="External"/><Relationship Id="rId29" Type="http://schemas.openxmlformats.org/officeDocument/2006/relationships/hyperlink" Target="https://podminky.urs.cz/item/CS_URS_2025_01/894501211" TargetMode="External"/><Relationship Id="rId1" Type="http://schemas.openxmlformats.org/officeDocument/2006/relationships/hyperlink" Target="https://podminky.urs.cz/item/CS_URS_2025_01/211971121" TargetMode="External"/><Relationship Id="rId6" Type="http://schemas.openxmlformats.org/officeDocument/2006/relationships/hyperlink" Target="https://podminky.urs.cz/item/CS_URS_2025_01/359901111" TargetMode="External"/><Relationship Id="rId11" Type="http://schemas.openxmlformats.org/officeDocument/2006/relationships/hyperlink" Target="https://podminky.urs.cz/item/CS_URS_2025_01/452312161" TargetMode="External"/><Relationship Id="rId24" Type="http://schemas.openxmlformats.org/officeDocument/2006/relationships/hyperlink" Target="https://podminky.urs.cz/item/CS_URS_2025_01/894501112" TargetMode="External"/><Relationship Id="rId32" Type="http://schemas.openxmlformats.org/officeDocument/2006/relationships/hyperlink" Target="https://podminky.urs.cz/item/CS_URS_2025_01/899103211" TargetMode="External"/><Relationship Id="rId37" Type="http://schemas.openxmlformats.org/officeDocument/2006/relationships/hyperlink" Target="https://podminky.urs.cz/item/CS_URS_2025_01/899633241" TargetMode="External"/><Relationship Id="rId40" Type="http://schemas.openxmlformats.org/officeDocument/2006/relationships/hyperlink" Target="https://podminky.urs.cz/item/CS_URS_2025_01/899658211" TargetMode="External"/><Relationship Id="rId45" Type="http://schemas.openxmlformats.org/officeDocument/2006/relationships/hyperlink" Target="https://podminky.urs.cz/item/CS_URS_2025_01/711111002" TargetMode="External"/><Relationship Id="rId5" Type="http://schemas.openxmlformats.org/officeDocument/2006/relationships/hyperlink" Target="https://podminky.urs.cz/item/CS_URS_2025_01/358235114" TargetMode="External"/><Relationship Id="rId15" Type="http://schemas.openxmlformats.org/officeDocument/2006/relationships/hyperlink" Target="https://podminky.urs.cz/item/CS_URS_2025_01/452112112" TargetMode="External"/><Relationship Id="rId23" Type="http://schemas.openxmlformats.org/officeDocument/2006/relationships/hyperlink" Target="https://podminky.urs.cz/item/CS_URS_2025_01/894501111" TargetMode="External"/><Relationship Id="rId28" Type="http://schemas.openxmlformats.org/officeDocument/2006/relationships/hyperlink" Target="https://podminky.urs.cz/item/CS_URS_2025_01/894501142" TargetMode="External"/><Relationship Id="rId36" Type="http://schemas.openxmlformats.org/officeDocument/2006/relationships/hyperlink" Target="https://podminky.urs.cz/item/CS_URS_2025_01/899623171" TargetMode="External"/><Relationship Id="rId10" Type="http://schemas.openxmlformats.org/officeDocument/2006/relationships/hyperlink" Target="https://podminky.urs.cz/item/CS_URS_2025_01/452311141" TargetMode="External"/><Relationship Id="rId19" Type="http://schemas.openxmlformats.org/officeDocument/2006/relationships/hyperlink" Target="https://podminky.urs.cz/item/CS_URS_2025_01/894410202" TargetMode="External"/><Relationship Id="rId31" Type="http://schemas.openxmlformats.org/officeDocument/2006/relationships/hyperlink" Target="https://podminky.urs.cz/item/CS_URS_2025_01/894608112" TargetMode="External"/><Relationship Id="rId44" Type="http://schemas.openxmlformats.org/officeDocument/2006/relationships/hyperlink" Target="https://podminky.urs.cz/item/CS_URS_2025_01/997013863" TargetMode="External"/><Relationship Id="rId4" Type="http://schemas.openxmlformats.org/officeDocument/2006/relationships/hyperlink" Target="https://podminky.urs.cz/item/CS_URS_2025_01/351352112" TargetMode="External"/><Relationship Id="rId9" Type="http://schemas.openxmlformats.org/officeDocument/2006/relationships/hyperlink" Target="https://podminky.urs.cz/item/CS_URS_2025_01/452233111" TargetMode="External"/><Relationship Id="rId14" Type="http://schemas.openxmlformats.org/officeDocument/2006/relationships/hyperlink" Target="https://podminky.urs.cz/item/CS_URS_2025_01/452368211" TargetMode="External"/><Relationship Id="rId22" Type="http://schemas.openxmlformats.org/officeDocument/2006/relationships/hyperlink" Target="https://podminky.urs.cz/item/CS_URS_2025_01/894410232" TargetMode="External"/><Relationship Id="rId27" Type="http://schemas.openxmlformats.org/officeDocument/2006/relationships/hyperlink" Target="https://podminky.urs.cz/item/CS_URS_2025_01/894501141" TargetMode="External"/><Relationship Id="rId30" Type="http://schemas.openxmlformats.org/officeDocument/2006/relationships/hyperlink" Target="https://podminky.urs.cz/item/CS_URS_2025_01/894501212" TargetMode="External"/><Relationship Id="rId35" Type="http://schemas.openxmlformats.org/officeDocument/2006/relationships/hyperlink" Target="https://podminky.urs.cz/item/CS_URS_2025_01/899503112" TargetMode="External"/><Relationship Id="rId43" Type="http://schemas.openxmlformats.org/officeDocument/2006/relationships/hyperlink" Target="https://podminky.urs.cz/item/CS_URS_2025_01/997221611" TargetMode="External"/><Relationship Id="rId48" Type="http://schemas.openxmlformats.org/officeDocument/2006/relationships/drawing" Target="../drawings/drawing2.xml"/><Relationship Id="rId8" Type="http://schemas.openxmlformats.org/officeDocument/2006/relationships/hyperlink" Target="https://podminky.urs.cz/item/CS_URS_2025_01/451573111" TargetMode="External"/><Relationship Id="rId3" Type="http://schemas.openxmlformats.org/officeDocument/2006/relationships/hyperlink" Target="https://podminky.urs.cz/item/CS_URS_2025_01/351352111" TargetMode="External"/><Relationship Id="rId12" Type="http://schemas.openxmlformats.org/officeDocument/2006/relationships/hyperlink" Target="https://podminky.urs.cz/item/CS_URS_2025_01/452351111" TargetMode="External"/><Relationship Id="rId17" Type="http://schemas.openxmlformats.org/officeDocument/2006/relationships/hyperlink" Target="https://podminky.urs.cz/item/CS_URS_2025_01/894302162" TargetMode="External"/><Relationship Id="rId25" Type="http://schemas.openxmlformats.org/officeDocument/2006/relationships/hyperlink" Target="https://podminky.urs.cz/item/CS_URS_2025_01/894501121" TargetMode="External"/><Relationship Id="rId33" Type="http://schemas.openxmlformats.org/officeDocument/2006/relationships/hyperlink" Target="https://podminky.urs.cz/item/CS_URS_2025_01/899104112.1" TargetMode="External"/><Relationship Id="rId38" Type="http://schemas.openxmlformats.org/officeDocument/2006/relationships/hyperlink" Target="https://podminky.urs.cz/item/CS_URS_2025_01/899643121" TargetMode="External"/><Relationship Id="rId46" Type="http://schemas.openxmlformats.org/officeDocument/2006/relationships/hyperlink" Target="https://podminky.urs.cz/item/CS_URS_2025_01/711112002" TargetMode="External"/><Relationship Id="rId20" Type="http://schemas.openxmlformats.org/officeDocument/2006/relationships/hyperlink" Target="https://podminky.urs.cz/item/CS_URS_2025_01/894410212" TargetMode="External"/><Relationship Id="rId41" Type="http://schemas.openxmlformats.org/officeDocument/2006/relationships/hyperlink" Target="https://podminky.urs.cz/item/CS_URS_2025_01/167151101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1/212752401" TargetMode="External"/><Relationship Id="rId13" Type="http://schemas.openxmlformats.org/officeDocument/2006/relationships/hyperlink" Target="https://podminky.urs.cz/item/CS_URS_2025_01/452312131" TargetMode="External"/><Relationship Id="rId18" Type="http://schemas.openxmlformats.org/officeDocument/2006/relationships/hyperlink" Target="https://podminky.urs.cz/item/CS_URS_2025_01/895941351" TargetMode="External"/><Relationship Id="rId3" Type="http://schemas.openxmlformats.org/officeDocument/2006/relationships/hyperlink" Target="https://podminky.urs.cz/item/CS_URS_2025_01/151811241" TargetMode="External"/><Relationship Id="rId21" Type="http://schemas.openxmlformats.org/officeDocument/2006/relationships/hyperlink" Target="https://podminky.urs.cz/item/CS_URS_2025_01/899623141" TargetMode="External"/><Relationship Id="rId7" Type="http://schemas.openxmlformats.org/officeDocument/2006/relationships/hyperlink" Target="https://podminky.urs.cz/item/CS_URS_2025_01/174101101" TargetMode="External"/><Relationship Id="rId12" Type="http://schemas.openxmlformats.org/officeDocument/2006/relationships/hyperlink" Target="https://podminky.urs.cz/item/CS_URS_2025_01/452311131" TargetMode="External"/><Relationship Id="rId17" Type="http://schemas.openxmlformats.org/officeDocument/2006/relationships/hyperlink" Target="https://podminky.urs.cz/item/CS_URS_2025_01/895941301" TargetMode="External"/><Relationship Id="rId2" Type="http://schemas.openxmlformats.org/officeDocument/2006/relationships/hyperlink" Target="https://podminky.urs.cz/item/CS_URS_2025_01/151811141" TargetMode="External"/><Relationship Id="rId16" Type="http://schemas.openxmlformats.org/officeDocument/2006/relationships/hyperlink" Target="https://podminky.urs.cz/item/CS_URS_2025_01/892352121" TargetMode="External"/><Relationship Id="rId20" Type="http://schemas.openxmlformats.org/officeDocument/2006/relationships/hyperlink" Target="https://podminky.urs.cz/item/CS_URS_2025_01/899204112" TargetMode="External"/><Relationship Id="rId1" Type="http://schemas.openxmlformats.org/officeDocument/2006/relationships/hyperlink" Target="https://podminky.urs.cz/item/CS_URS_2025_01/132254203" TargetMode="External"/><Relationship Id="rId6" Type="http://schemas.openxmlformats.org/officeDocument/2006/relationships/hyperlink" Target="https://podminky.urs.cz/item/CS_URS_2025_01/171251201" TargetMode="External"/><Relationship Id="rId11" Type="http://schemas.openxmlformats.org/officeDocument/2006/relationships/hyperlink" Target="https://podminky.urs.cz/item/CS_URS_2025_01/451573111" TargetMode="External"/><Relationship Id="rId5" Type="http://schemas.openxmlformats.org/officeDocument/2006/relationships/hyperlink" Target="https://podminky.urs.cz/item/CS_URS_2025_01/167151111" TargetMode="External"/><Relationship Id="rId15" Type="http://schemas.openxmlformats.org/officeDocument/2006/relationships/hyperlink" Target="https://podminky.urs.cz/item/CS_URS_2025_01/831352193" TargetMode="External"/><Relationship Id="rId23" Type="http://schemas.openxmlformats.org/officeDocument/2006/relationships/drawing" Target="../drawings/drawing3.xml"/><Relationship Id="rId10" Type="http://schemas.openxmlformats.org/officeDocument/2006/relationships/hyperlink" Target="https://podminky.urs.cz/item/CS_URS_2025_01/356912012" TargetMode="External"/><Relationship Id="rId19" Type="http://schemas.openxmlformats.org/officeDocument/2006/relationships/hyperlink" Target="https://podminky.urs.cz/item/CS_URS_2025_01/895941362" TargetMode="External"/><Relationship Id="rId4" Type="http://schemas.openxmlformats.org/officeDocument/2006/relationships/hyperlink" Target="https://podminky.urs.cz/item/CS_URS_2025_01/161111502" TargetMode="External"/><Relationship Id="rId9" Type="http://schemas.openxmlformats.org/officeDocument/2006/relationships/hyperlink" Target="https://podminky.urs.cz/item/CS_URS_2025_01/213141111" TargetMode="External"/><Relationship Id="rId14" Type="http://schemas.openxmlformats.org/officeDocument/2006/relationships/hyperlink" Target="https://podminky.urs.cz/item/CS_URS_2025_01/831352121" TargetMode="External"/><Relationship Id="rId22" Type="http://schemas.openxmlformats.org/officeDocument/2006/relationships/hyperlink" Target="https://podminky.urs.cz/item/CS_URS_2025_01/997013873" TargetMode="External"/></Relationships>
</file>

<file path=xl/worksheets/_rels/sheet5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5_01/565176123" TargetMode="External"/><Relationship Id="rId18" Type="http://schemas.openxmlformats.org/officeDocument/2006/relationships/hyperlink" Target="https://podminky.urs.cz/item/CS_URS_2025_01/591442111" TargetMode="External"/><Relationship Id="rId26" Type="http://schemas.openxmlformats.org/officeDocument/2006/relationships/hyperlink" Target="https://podminky.urs.cz/item/CS_URS_2025_01/915231111" TargetMode="External"/><Relationship Id="rId39" Type="http://schemas.openxmlformats.org/officeDocument/2006/relationships/hyperlink" Target="https://podminky.urs.cz/item/CS_URS_2025_01/997013873" TargetMode="External"/><Relationship Id="rId21" Type="http://schemas.openxmlformats.org/officeDocument/2006/relationships/hyperlink" Target="https://podminky.urs.cz/item/CS_URS_2025_01/914111111" TargetMode="External"/><Relationship Id="rId34" Type="http://schemas.openxmlformats.org/officeDocument/2006/relationships/hyperlink" Target="https://podminky.urs.cz/item/CS_URS_2025_01/979024443" TargetMode="External"/><Relationship Id="rId7" Type="http://schemas.openxmlformats.org/officeDocument/2006/relationships/hyperlink" Target="https://podminky.urs.cz/item/CS_URS_2025_01/113154545" TargetMode="External"/><Relationship Id="rId2" Type="http://schemas.openxmlformats.org/officeDocument/2006/relationships/hyperlink" Target="https://podminky.urs.cz/item/CS_URS_2025_01/113106123" TargetMode="External"/><Relationship Id="rId16" Type="http://schemas.openxmlformats.org/officeDocument/2006/relationships/hyperlink" Target="https://podminky.urs.cz/item/CS_URS_2025_01/577134121" TargetMode="External"/><Relationship Id="rId20" Type="http://schemas.openxmlformats.org/officeDocument/2006/relationships/hyperlink" Target="https://podminky.urs.cz/item/CS_URS_2025_01/596211124" TargetMode="External"/><Relationship Id="rId29" Type="http://schemas.openxmlformats.org/officeDocument/2006/relationships/hyperlink" Target="https://podminky.urs.cz/item/CS_URS_2025_01/919112223" TargetMode="External"/><Relationship Id="rId41" Type="http://schemas.openxmlformats.org/officeDocument/2006/relationships/drawing" Target="../drawings/drawing4.xml"/><Relationship Id="rId1" Type="http://schemas.openxmlformats.org/officeDocument/2006/relationships/hyperlink" Target="https://podminky.urs.cz/item/CS_URS_2025_01/113106111" TargetMode="External"/><Relationship Id="rId6" Type="http://schemas.openxmlformats.org/officeDocument/2006/relationships/hyperlink" Target="https://podminky.urs.cz/item/CS_URS_2025_01/113154542" TargetMode="External"/><Relationship Id="rId11" Type="http://schemas.openxmlformats.org/officeDocument/2006/relationships/hyperlink" Target="https://podminky.urs.cz/item/CS_URS_2025_01/564851013" TargetMode="External"/><Relationship Id="rId24" Type="http://schemas.openxmlformats.org/officeDocument/2006/relationships/hyperlink" Target="https://podminky.urs.cz/item/CS_URS_2025_01/915211111" TargetMode="External"/><Relationship Id="rId32" Type="http://schemas.openxmlformats.org/officeDocument/2006/relationships/hyperlink" Target="https://podminky.urs.cz/item/CS_URS_2025_01/966006132" TargetMode="External"/><Relationship Id="rId37" Type="http://schemas.openxmlformats.org/officeDocument/2006/relationships/hyperlink" Target="https://podminky.urs.cz/item/CS_URS_2025_01/997221611" TargetMode="External"/><Relationship Id="rId40" Type="http://schemas.openxmlformats.org/officeDocument/2006/relationships/hyperlink" Target="https://podminky.urs.cz/item/CS_URS_2025_01/997013875" TargetMode="External"/><Relationship Id="rId5" Type="http://schemas.openxmlformats.org/officeDocument/2006/relationships/hyperlink" Target="https://podminky.urs.cz/item/CS_URS_2025_01/113154541" TargetMode="External"/><Relationship Id="rId15" Type="http://schemas.openxmlformats.org/officeDocument/2006/relationships/hyperlink" Target="https://podminky.urs.cz/item/CS_URS_2025_01/573231112" TargetMode="External"/><Relationship Id="rId23" Type="http://schemas.openxmlformats.org/officeDocument/2006/relationships/hyperlink" Target="https://podminky.urs.cz/item/CS_URS_2025_01/915111115" TargetMode="External"/><Relationship Id="rId28" Type="http://schemas.openxmlformats.org/officeDocument/2006/relationships/hyperlink" Target="https://podminky.urs.cz/item/CS_URS_2025_01/916231212" TargetMode="External"/><Relationship Id="rId36" Type="http://schemas.openxmlformats.org/officeDocument/2006/relationships/hyperlink" Target="https://podminky.urs.cz/item/CS_URS_2025_01/171251201" TargetMode="External"/><Relationship Id="rId10" Type="http://schemas.openxmlformats.org/officeDocument/2006/relationships/hyperlink" Target="https://podminky.urs.cz/item/CS_URS_2025_01/113202111" TargetMode="External"/><Relationship Id="rId19" Type="http://schemas.openxmlformats.org/officeDocument/2006/relationships/hyperlink" Target="https://podminky.urs.cz/item/CS_URS_2025_01/596211120" TargetMode="External"/><Relationship Id="rId31" Type="http://schemas.openxmlformats.org/officeDocument/2006/relationships/hyperlink" Target="https://podminky.urs.cz/item/CS_URS_2025_01/919735112" TargetMode="External"/><Relationship Id="rId4" Type="http://schemas.openxmlformats.org/officeDocument/2006/relationships/hyperlink" Target="https://podminky.urs.cz/item/CS_URS_2025_01/113107223" TargetMode="External"/><Relationship Id="rId9" Type="http://schemas.openxmlformats.org/officeDocument/2006/relationships/hyperlink" Target="https://podminky.urs.cz/item/CS_URS_2025_01/113201112" TargetMode="External"/><Relationship Id="rId14" Type="http://schemas.openxmlformats.org/officeDocument/2006/relationships/hyperlink" Target="https://podminky.urs.cz/item/CS_URS_2025_01/573111114" TargetMode="External"/><Relationship Id="rId22" Type="http://schemas.openxmlformats.org/officeDocument/2006/relationships/hyperlink" Target="https://podminky.urs.cz/item/CS_URS_2025_01/914511111" TargetMode="External"/><Relationship Id="rId27" Type="http://schemas.openxmlformats.org/officeDocument/2006/relationships/hyperlink" Target="https://podminky.urs.cz/item/CS_URS_2025_01/916241112" TargetMode="External"/><Relationship Id="rId30" Type="http://schemas.openxmlformats.org/officeDocument/2006/relationships/hyperlink" Target="https://podminky.urs.cz/item/CS_URS_2025_01/919122122" TargetMode="External"/><Relationship Id="rId35" Type="http://schemas.openxmlformats.org/officeDocument/2006/relationships/hyperlink" Target="https://podminky.urs.cz/item/CS_URS_2025_01/167151101" TargetMode="External"/><Relationship Id="rId8" Type="http://schemas.openxmlformats.org/officeDocument/2006/relationships/hyperlink" Target="https://podminky.urs.cz/item/CS_URS_2025_01/113154548" TargetMode="External"/><Relationship Id="rId3" Type="http://schemas.openxmlformats.org/officeDocument/2006/relationships/hyperlink" Target="https://podminky.urs.cz/item/CS_URS_2025_01/113107162" TargetMode="External"/><Relationship Id="rId12" Type="http://schemas.openxmlformats.org/officeDocument/2006/relationships/hyperlink" Target="https://podminky.urs.cz/item/CS_URS_2025_01/564871116" TargetMode="External"/><Relationship Id="rId17" Type="http://schemas.openxmlformats.org/officeDocument/2006/relationships/hyperlink" Target="https://podminky.urs.cz/item/CS_URS_2025_01/577166141" TargetMode="External"/><Relationship Id="rId25" Type="http://schemas.openxmlformats.org/officeDocument/2006/relationships/hyperlink" Target="https://podminky.urs.cz/item/CS_URS_2025_01/915131115" TargetMode="External"/><Relationship Id="rId33" Type="http://schemas.openxmlformats.org/officeDocument/2006/relationships/hyperlink" Target="https://podminky.urs.cz/item/CS_URS_2025_01/979024442" TargetMode="External"/><Relationship Id="rId38" Type="http://schemas.openxmlformats.org/officeDocument/2006/relationships/hyperlink" Target="https://podminky.urs.cz/item/CS_URS_2025_01/997221612" TargetMode="External"/></Relationships>
</file>

<file path=xl/worksheets/_rels/sheet6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5_01/154077342" TargetMode="External"/><Relationship Id="rId18" Type="http://schemas.openxmlformats.org/officeDocument/2006/relationships/hyperlink" Target="https://podminky.urs.cz/item/CS_URS_2025_01/216906111" TargetMode="External"/><Relationship Id="rId26" Type="http://schemas.openxmlformats.org/officeDocument/2006/relationships/hyperlink" Target="https://podminky.urs.cz/item/CS_URS_2025_01/997013873" TargetMode="External"/><Relationship Id="rId3" Type="http://schemas.openxmlformats.org/officeDocument/2006/relationships/hyperlink" Target="https://podminky.urs.cz/item/CS_URS_2025_01/119001423" TargetMode="External"/><Relationship Id="rId21" Type="http://schemas.openxmlformats.org/officeDocument/2006/relationships/hyperlink" Target="https://podminky.urs.cz/item/CS_URS_2025_01/113151111" TargetMode="External"/><Relationship Id="rId34" Type="http://schemas.openxmlformats.org/officeDocument/2006/relationships/drawing" Target="../drawings/drawing5.xml"/><Relationship Id="rId7" Type="http://schemas.openxmlformats.org/officeDocument/2006/relationships/hyperlink" Target="https://podminky.urs.cz/item/CS_URS_2025_01/151712121" TargetMode="External"/><Relationship Id="rId12" Type="http://schemas.openxmlformats.org/officeDocument/2006/relationships/hyperlink" Target="https://podminky.urs.cz/item/CS_URS_2025_01/154077341" TargetMode="External"/><Relationship Id="rId17" Type="http://schemas.openxmlformats.org/officeDocument/2006/relationships/hyperlink" Target="https://podminky.urs.cz/item/CS_URS_2025_01/216905111" TargetMode="External"/><Relationship Id="rId25" Type="http://schemas.openxmlformats.org/officeDocument/2006/relationships/hyperlink" Target="https://podminky.urs.cz/item/CS_URS_2025_01/997013861" TargetMode="External"/><Relationship Id="rId33" Type="http://schemas.openxmlformats.org/officeDocument/2006/relationships/hyperlink" Target="https://podminky.urs.cz/item/CS_URS_2025_01/767896820" TargetMode="External"/><Relationship Id="rId2" Type="http://schemas.openxmlformats.org/officeDocument/2006/relationships/hyperlink" Target="https://podminky.urs.cz/item/CS_URS_2025_01/119001421" TargetMode="External"/><Relationship Id="rId16" Type="http://schemas.openxmlformats.org/officeDocument/2006/relationships/hyperlink" Target="https://podminky.urs.cz/item/CS_URS_2025_01/174151101" TargetMode="External"/><Relationship Id="rId20" Type="http://schemas.openxmlformats.org/officeDocument/2006/relationships/hyperlink" Target="https://podminky.urs.cz/item/CS_URS_2025_01/291211111" TargetMode="External"/><Relationship Id="rId29" Type="http://schemas.openxmlformats.org/officeDocument/2006/relationships/hyperlink" Target="https://podminky.urs.cz/item/CS_URS_2025_01/767832112" TargetMode="External"/><Relationship Id="rId1" Type="http://schemas.openxmlformats.org/officeDocument/2006/relationships/hyperlink" Target="https://podminky.urs.cz/item/CS_URS_2025_01/119001402" TargetMode="External"/><Relationship Id="rId6" Type="http://schemas.openxmlformats.org/officeDocument/2006/relationships/hyperlink" Target="https://podminky.urs.cz/item/CS_URS_2025_01/151712111" TargetMode="External"/><Relationship Id="rId11" Type="http://schemas.openxmlformats.org/officeDocument/2006/relationships/hyperlink" Target="https://podminky.urs.cz/item/CS_URS_2025_01/154075521" TargetMode="External"/><Relationship Id="rId24" Type="http://schemas.openxmlformats.org/officeDocument/2006/relationships/hyperlink" Target="https://podminky.urs.cz/item/CS_URS_2025_01/997221612" TargetMode="External"/><Relationship Id="rId32" Type="http://schemas.openxmlformats.org/officeDocument/2006/relationships/hyperlink" Target="https://podminky.urs.cz/item/CS_URS_2025_01/767896120" TargetMode="External"/><Relationship Id="rId5" Type="http://schemas.openxmlformats.org/officeDocument/2006/relationships/hyperlink" Target="https://podminky.urs.cz/item/CS_URS_2025_01/151711121" TargetMode="External"/><Relationship Id="rId15" Type="http://schemas.openxmlformats.org/officeDocument/2006/relationships/hyperlink" Target="https://podminky.urs.cz/item/CS_URS_2025_01/171251201" TargetMode="External"/><Relationship Id="rId23" Type="http://schemas.openxmlformats.org/officeDocument/2006/relationships/hyperlink" Target="https://podminky.urs.cz/item/CS_URS_2025_01/977271124" TargetMode="External"/><Relationship Id="rId28" Type="http://schemas.openxmlformats.org/officeDocument/2006/relationships/hyperlink" Target="https://podminky.urs.cz/item/CS_URS_2025_01/767161831" TargetMode="External"/><Relationship Id="rId10" Type="http://schemas.openxmlformats.org/officeDocument/2006/relationships/hyperlink" Target="https://podminky.urs.cz/item/CS_URS_2025_01/154075423" TargetMode="External"/><Relationship Id="rId19" Type="http://schemas.openxmlformats.org/officeDocument/2006/relationships/hyperlink" Target="https://podminky.urs.cz/item/CS_URS_2025_01/226112112" TargetMode="External"/><Relationship Id="rId31" Type="http://schemas.openxmlformats.org/officeDocument/2006/relationships/hyperlink" Target="https://podminky.urs.cz/item/CS_URS_2025_01/767834112" TargetMode="External"/><Relationship Id="rId4" Type="http://schemas.openxmlformats.org/officeDocument/2006/relationships/hyperlink" Target="https://podminky.urs.cz/item/CS_URS_2025_01/144271112" TargetMode="External"/><Relationship Id="rId9" Type="http://schemas.openxmlformats.org/officeDocument/2006/relationships/hyperlink" Target="https://podminky.urs.cz/item/CS_URS_2025_01/154075421" TargetMode="External"/><Relationship Id="rId14" Type="http://schemas.openxmlformats.org/officeDocument/2006/relationships/hyperlink" Target="https://podminky.urs.cz/item/CS_URS_2025_01/167151112" TargetMode="External"/><Relationship Id="rId22" Type="http://schemas.openxmlformats.org/officeDocument/2006/relationships/hyperlink" Target="https://podminky.urs.cz/item/CS_URS_2025_01/894411311" TargetMode="External"/><Relationship Id="rId27" Type="http://schemas.openxmlformats.org/officeDocument/2006/relationships/hyperlink" Target="https://podminky.urs.cz/item/CS_URS_2025_01/767163112" TargetMode="External"/><Relationship Id="rId30" Type="http://schemas.openxmlformats.org/officeDocument/2006/relationships/hyperlink" Target="https://podminky.urs.cz/item/CS_URS_2025_01/767832801" TargetMode="External"/><Relationship Id="rId8" Type="http://schemas.openxmlformats.org/officeDocument/2006/relationships/hyperlink" Target="https://podminky.urs.cz/item/CS_URS_2025_01/151721112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5_01/899910211" TargetMode="External"/><Relationship Id="rId7" Type="http://schemas.openxmlformats.org/officeDocument/2006/relationships/drawing" Target="../drawings/drawing6.xml"/><Relationship Id="rId2" Type="http://schemas.openxmlformats.org/officeDocument/2006/relationships/hyperlink" Target="https://podminky.urs.cz/item/CS_URS_2025_01/452233111" TargetMode="External"/><Relationship Id="rId1" Type="http://schemas.openxmlformats.org/officeDocument/2006/relationships/hyperlink" Target="https://podminky.urs.cz/item/CS_URS_2025_01/358235114" TargetMode="External"/><Relationship Id="rId6" Type="http://schemas.openxmlformats.org/officeDocument/2006/relationships/hyperlink" Target="https://podminky.urs.cz/item/CS_URS_2025_01/997013863" TargetMode="External"/><Relationship Id="rId5" Type="http://schemas.openxmlformats.org/officeDocument/2006/relationships/hyperlink" Target="https://podminky.urs.cz/item/CS_URS_2025_01/997013862" TargetMode="External"/><Relationship Id="rId4" Type="http://schemas.openxmlformats.org/officeDocument/2006/relationships/hyperlink" Target="https://podminky.urs.cz/item/CS_URS_2025_01/997221611" TargetMode="Externa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1/181411131" TargetMode="External"/><Relationship Id="rId13" Type="http://schemas.openxmlformats.org/officeDocument/2006/relationships/hyperlink" Target="https://podminky.urs.cz/item/CS_URS_2025_01/591442111" TargetMode="External"/><Relationship Id="rId18" Type="http://schemas.openxmlformats.org/officeDocument/2006/relationships/hyperlink" Target="https://podminky.urs.cz/item/CS_URS_2025_01/916231212" TargetMode="External"/><Relationship Id="rId26" Type="http://schemas.openxmlformats.org/officeDocument/2006/relationships/hyperlink" Target="https://podminky.urs.cz/item/CS_URS_2025_01/997013873" TargetMode="External"/><Relationship Id="rId3" Type="http://schemas.openxmlformats.org/officeDocument/2006/relationships/hyperlink" Target="https://podminky.urs.cz/item/CS_URS_2025_01/113107322" TargetMode="External"/><Relationship Id="rId21" Type="http://schemas.openxmlformats.org/officeDocument/2006/relationships/hyperlink" Target="https://podminky.urs.cz/item/CS_URS_2025_01/979024443" TargetMode="External"/><Relationship Id="rId7" Type="http://schemas.openxmlformats.org/officeDocument/2006/relationships/hyperlink" Target="https://podminky.urs.cz/item/CS_URS_2025_01/121112003" TargetMode="External"/><Relationship Id="rId12" Type="http://schemas.openxmlformats.org/officeDocument/2006/relationships/hyperlink" Target="https://podminky.urs.cz/item/CS_URS_2025_01/564851013" TargetMode="External"/><Relationship Id="rId17" Type="http://schemas.openxmlformats.org/officeDocument/2006/relationships/hyperlink" Target="https://podminky.urs.cz/item/CS_URS_2025_01/914511111" TargetMode="External"/><Relationship Id="rId25" Type="http://schemas.openxmlformats.org/officeDocument/2006/relationships/hyperlink" Target="https://podminky.urs.cz/item/CS_URS_2025_01/997221612" TargetMode="External"/><Relationship Id="rId2" Type="http://schemas.openxmlformats.org/officeDocument/2006/relationships/hyperlink" Target="https://podminky.urs.cz/item/CS_URS_2025_01/113106111" TargetMode="External"/><Relationship Id="rId16" Type="http://schemas.openxmlformats.org/officeDocument/2006/relationships/hyperlink" Target="https://podminky.urs.cz/item/CS_URS_2025_01/914111111" TargetMode="External"/><Relationship Id="rId20" Type="http://schemas.openxmlformats.org/officeDocument/2006/relationships/hyperlink" Target="https://podminky.urs.cz/item/CS_URS_2025_01/979024442" TargetMode="External"/><Relationship Id="rId1" Type="http://schemas.openxmlformats.org/officeDocument/2006/relationships/hyperlink" Target="https://podminky.urs.cz/item/CS_URS_2025_01/111211101" TargetMode="External"/><Relationship Id="rId6" Type="http://schemas.openxmlformats.org/officeDocument/2006/relationships/hyperlink" Target="https://podminky.urs.cz/item/CS_URS_2025_01/113202111" TargetMode="External"/><Relationship Id="rId11" Type="http://schemas.openxmlformats.org/officeDocument/2006/relationships/hyperlink" Target="https://podminky.urs.cz/item/CS_URS_2025_01/465921115" TargetMode="External"/><Relationship Id="rId24" Type="http://schemas.openxmlformats.org/officeDocument/2006/relationships/hyperlink" Target="https://podminky.urs.cz/item/CS_URS_2025_01/997221611" TargetMode="External"/><Relationship Id="rId5" Type="http://schemas.openxmlformats.org/officeDocument/2006/relationships/hyperlink" Target="https://podminky.urs.cz/item/CS_URS_2025_01/113201112" TargetMode="External"/><Relationship Id="rId15" Type="http://schemas.openxmlformats.org/officeDocument/2006/relationships/hyperlink" Target="https://podminky.urs.cz/item/CS_URS_2025_01/596211124" TargetMode="External"/><Relationship Id="rId23" Type="http://schemas.openxmlformats.org/officeDocument/2006/relationships/hyperlink" Target="https://podminky.urs.cz/item/CS_URS_2025_01/171251201" TargetMode="External"/><Relationship Id="rId10" Type="http://schemas.openxmlformats.org/officeDocument/2006/relationships/hyperlink" Target="https://podminky.urs.cz/item/CS_URS_2025_01/291211111" TargetMode="External"/><Relationship Id="rId19" Type="http://schemas.openxmlformats.org/officeDocument/2006/relationships/hyperlink" Target="https://podminky.urs.cz/item/CS_URS_2025_01/916241112" TargetMode="External"/><Relationship Id="rId4" Type="http://schemas.openxmlformats.org/officeDocument/2006/relationships/hyperlink" Target="https://podminky.urs.cz/item/CS_URS_2025_01/113151111" TargetMode="External"/><Relationship Id="rId9" Type="http://schemas.openxmlformats.org/officeDocument/2006/relationships/hyperlink" Target="https://podminky.urs.cz/item/CS_URS_2025_01/213141111" TargetMode="External"/><Relationship Id="rId14" Type="http://schemas.openxmlformats.org/officeDocument/2006/relationships/hyperlink" Target="https://podminky.urs.cz/item/CS_URS_2025_01/596211120" TargetMode="External"/><Relationship Id="rId22" Type="http://schemas.openxmlformats.org/officeDocument/2006/relationships/hyperlink" Target="https://podminky.urs.cz/item/CS_URS_2025_01/167151101" TargetMode="External"/><Relationship Id="rId27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E4CD06-9FEF-4BC3-A70D-A1E1FD0D0014}">
  <dimension ref="A1:N117"/>
  <sheetViews>
    <sheetView tabSelected="1" workbookViewId="0">
      <selection activeCell="A58" sqref="A58"/>
    </sheetView>
  </sheetViews>
  <sheetFormatPr defaultRowHeight="11.25" x14ac:dyDescent="0.2"/>
  <cols>
    <col min="1" max="1" width="5.1640625" customWidth="1"/>
    <col min="2" max="2" width="10.6640625" customWidth="1"/>
    <col min="3" max="3" width="50.83203125" customWidth="1"/>
    <col min="4" max="6" width="14.83203125" customWidth="1"/>
    <col min="8" max="8" width="40.83203125" hidden="1" customWidth="1"/>
    <col min="9" max="9" width="10.6640625" hidden="1" customWidth="1"/>
    <col min="10" max="10" width="40.83203125" hidden="1" customWidth="1"/>
    <col min="11" max="13" width="14.83203125" hidden="1" customWidth="1"/>
    <col min="14" max="14" width="0" hidden="1" customWidth="1"/>
  </cols>
  <sheetData>
    <row r="1" spans="1:14" s="354" customFormat="1" ht="19.5" customHeight="1" x14ac:dyDescent="0.2">
      <c r="A1" s="355" t="s">
        <v>2073</v>
      </c>
    </row>
    <row r="2" spans="1:14" s="354" customFormat="1" ht="19.5" customHeight="1" x14ac:dyDescent="0.2">
      <c r="A2" s="354" t="s">
        <v>2074</v>
      </c>
      <c r="C2" s="354" t="str">
        <f>'Rekapitulace stavby'!K6</f>
        <v>Vybudování PPO na stokové síti v oblasti Karlín - přeložka sběrače IX Šaldova - DPS</v>
      </c>
    </row>
    <row r="3" spans="1:14" s="354" customFormat="1" ht="19.5" customHeight="1" x14ac:dyDescent="0.2">
      <c r="A3" s="354" t="s">
        <v>2075</v>
      </c>
      <c r="C3" s="354" t="s">
        <v>2094</v>
      </c>
      <c r="H3" s="368" t="s">
        <v>135</v>
      </c>
      <c r="I3" s="377" t="s">
        <v>2093</v>
      </c>
      <c r="J3" s="378"/>
      <c r="K3" s="381" t="s">
        <v>2082</v>
      </c>
      <c r="L3" s="382" t="s">
        <v>662</v>
      </c>
      <c r="M3" s="383" t="s">
        <v>2022</v>
      </c>
    </row>
    <row r="4" spans="1:14" s="354" customFormat="1" ht="19.5" customHeight="1" x14ac:dyDescent="0.2">
      <c r="A4" s="354" t="s">
        <v>2076</v>
      </c>
      <c r="C4" s="354" t="str">
        <f>'Rekapitulace stavby'!K9</f>
        <v>90410000-4</v>
      </c>
    </row>
    <row r="5" spans="1:14" s="354" customFormat="1" ht="19.5" customHeight="1" x14ac:dyDescent="0.2">
      <c r="A5" s="354" t="s">
        <v>2077</v>
      </c>
      <c r="C5" s="354" t="str">
        <f>'Rekapitulace stavby'!AN9</f>
        <v>42.21.22</v>
      </c>
      <c r="H5" s="368" t="str">
        <f>'SO 07.1.2 - Přeložka sběr...'!E9</f>
        <v>SO 07.1 - Přeložka sběrače IX Šaldova</v>
      </c>
    </row>
    <row r="6" spans="1:14" s="354" customFormat="1" ht="19.5" customHeight="1" x14ac:dyDescent="0.2">
      <c r="A6" s="354" t="s">
        <v>2078</v>
      </c>
      <c r="C6" s="354" t="s">
        <v>2079</v>
      </c>
      <c r="H6" s="368" t="str">
        <f>'SO 07.1.3 - Přeložka sběr...'!E9</f>
        <v>SO 07.1 - Přeložka sběrače IX Šaldova</v>
      </c>
    </row>
    <row r="7" spans="1:14" s="353" customFormat="1" ht="15.75" customHeight="1" thickBot="1" x14ac:dyDescent="0.25">
      <c r="I7" s="377">
        <f>'SO 07.2 - Zajištění stave...'!E11</f>
        <v>0</v>
      </c>
      <c r="J7" s="378"/>
      <c r="N7" s="353" t="s">
        <v>22</v>
      </c>
    </row>
    <row r="8" spans="1:14" s="353" customFormat="1" ht="18" customHeight="1" thickBot="1" x14ac:dyDescent="0.25">
      <c r="A8" s="359" t="s">
        <v>2080</v>
      </c>
      <c r="B8" s="356" t="s">
        <v>2081</v>
      </c>
      <c r="C8" s="357"/>
      <c r="D8" s="358" t="s">
        <v>2082</v>
      </c>
      <c r="E8" s="360" t="s">
        <v>2083</v>
      </c>
      <c r="F8" s="361" t="s">
        <v>2084</v>
      </c>
      <c r="I8" s="377">
        <f>'SO 10 - Rušení stok'!E11</f>
        <v>0</v>
      </c>
      <c r="J8" s="378"/>
      <c r="N8" s="353" t="s">
        <v>22</v>
      </c>
    </row>
    <row r="9" spans="1:14" s="353" customFormat="1" ht="18" customHeight="1" x14ac:dyDescent="0.2">
      <c r="A9" s="363" t="s">
        <v>2085</v>
      </c>
      <c r="B9" s="362"/>
      <c r="C9" s="364"/>
      <c r="D9" s="365"/>
      <c r="E9" s="366"/>
      <c r="F9" s="367"/>
      <c r="I9" s="377">
        <f>'SO 50 - Provizorní vjezd'!E11</f>
        <v>0</v>
      </c>
      <c r="J9" s="378"/>
      <c r="K9" s="381">
        <f>M9-L9</f>
        <v>0</v>
      </c>
      <c r="L9" s="382">
        <f>'SO 50 - Provizorní vjezd'!J68</f>
        <v>0</v>
      </c>
      <c r="M9" s="383">
        <f>'SO 50 - Provizorní vjezd'!J30</f>
        <v>0</v>
      </c>
      <c r="N9" s="353" t="s">
        <v>22</v>
      </c>
    </row>
    <row r="10" spans="1:14" s="353" customFormat="1" ht="18" customHeight="1" x14ac:dyDescent="0.2">
      <c r="A10" s="369"/>
      <c r="B10" s="368" t="str">
        <f>'SO 07.1.1 - Přeložka sběr...'!E9</f>
        <v>SO 07.1 - Přeložka sběrače IX Šaldova</v>
      </c>
      <c r="C10" s="370"/>
      <c r="D10" s="369"/>
      <c r="E10" s="371"/>
      <c r="F10" s="372"/>
      <c r="H10" s="368"/>
      <c r="I10" s="377"/>
      <c r="J10" s="378"/>
      <c r="K10" s="381">
        <f>SUM(K4:K9)</f>
        <v>0</v>
      </c>
      <c r="L10" s="382">
        <f>SUM(L4:L9)</f>
        <v>0</v>
      </c>
      <c r="M10" s="383">
        <f>SUM(M4:M9)</f>
        <v>0</v>
      </c>
    </row>
    <row r="11" spans="1:14" s="353" customFormat="1" ht="15.75" customHeight="1" x14ac:dyDescent="0.2">
      <c r="A11" s="376">
        <v>1</v>
      </c>
      <c r="B11" s="377" t="str">
        <f>'SO 07.1.1 - Přeložka sběr...'!E11</f>
        <v>SO 07.1.1 - Přeložka sběrače IX Šaldova - sběrač</v>
      </c>
      <c r="C11" s="378"/>
      <c r="D11" s="381">
        <f>F11-E11</f>
        <v>0</v>
      </c>
      <c r="E11" s="382">
        <f>'SO 07.1.1 - Přeložka sběr...'!J73</f>
        <v>0</v>
      </c>
      <c r="F11" s="383">
        <f>'SO 07.1.1 - Přeložka sběr...'!J32</f>
        <v>0</v>
      </c>
      <c r="H11" s="368"/>
      <c r="I11" s="377"/>
      <c r="J11" s="378"/>
      <c r="K11" s="381"/>
      <c r="L11" s="382"/>
      <c r="M11" s="383"/>
    </row>
    <row r="12" spans="1:14" s="353" customFormat="1" ht="15.75" customHeight="1" x14ac:dyDescent="0.2">
      <c r="A12" s="376">
        <v>2</v>
      </c>
      <c r="B12" s="377" t="str">
        <f>'SO 07.1.2 - Přeložka sběr...'!E11</f>
        <v>SO 07.1.2 - Přeložka sběrače IX Šaldova - přípojky</v>
      </c>
      <c r="C12" s="378"/>
      <c r="D12" s="381">
        <f>F12-E12</f>
        <v>0</v>
      </c>
      <c r="E12" s="382">
        <f>'SO 07.1.2 - Přeložka sběr...'!J71</f>
        <v>0</v>
      </c>
      <c r="F12" s="383">
        <f>'SO 07.1.2 - Přeložka sběr...'!J32</f>
        <v>0</v>
      </c>
      <c r="H12" s="368"/>
      <c r="I12" s="377"/>
      <c r="J12" s="378"/>
      <c r="K12" s="381"/>
      <c r="L12" s="382"/>
      <c r="M12" s="383"/>
    </row>
    <row r="13" spans="1:14" s="353" customFormat="1" ht="15.75" customHeight="1" x14ac:dyDescent="0.2">
      <c r="A13" s="376">
        <v>3</v>
      </c>
      <c r="B13" s="377" t="str">
        <f>'SO 07.1.3 - Přeložka sběr...'!E11</f>
        <v>SO 07.1.3 - Přeložka sběrače IX Šaldova - zpevněné plochy</v>
      </c>
      <c r="C13" s="378"/>
      <c r="D13" s="381">
        <f>F13-E13</f>
        <v>0</v>
      </c>
      <c r="E13" s="382">
        <f>'SO 07.1.3 - Přeložka sběr...'!J70</f>
        <v>0</v>
      </c>
      <c r="F13" s="383">
        <f>'SO 07.1.3 - Přeložka sběr...'!J32</f>
        <v>0</v>
      </c>
      <c r="H13" s="368"/>
      <c r="I13" s="377"/>
      <c r="J13" s="378"/>
      <c r="K13" s="381"/>
      <c r="L13" s="382"/>
      <c r="M13" s="383"/>
    </row>
    <row r="14" spans="1:14" s="353" customFormat="1" ht="15.75" hidden="1" customHeight="1" x14ac:dyDescent="0.2">
      <c r="A14" s="376">
        <v>4</v>
      </c>
      <c r="B14" s="377"/>
      <c r="C14" s="378"/>
      <c r="D14" s="381"/>
      <c r="E14" s="382"/>
      <c r="F14" s="383"/>
      <c r="H14" s="368"/>
      <c r="I14" s="377"/>
      <c r="J14" s="378"/>
      <c r="K14" s="381"/>
      <c r="L14" s="382"/>
      <c r="M14" s="383"/>
    </row>
    <row r="15" spans="1:14" s="353" customFormat="1" ht="15.75" hidden="1" customHeight="1" x14ac:dyDescent="0.2">
      <c r="A15" s="376">
        <v>5</v>
      </c>
      <c r="B15" s="377"/>
      <c r="C15" s="378"/>
      <c r="D15" s="381"/>
      <c r="E15" s="382"/>
      <c r="F15" s="383"/>
      <c r="H15" s="368"/>
      <c r="I15" s="377"/>
      <c r="J15" s="378"/>
      <c r="K15" s="381"/>
      <c r="L15" s="382"/>
      <c r="M15" s="383"/>
    </row>
    <row r="16" spans="1:14" s="353" customFormat="1" ht="15.75" hidden="1" customHeight="1" x14ac:dyDescent="0.2">
      <c r="A16" s="376">
        <v>6</v>
      </c>
      <c r="B16" s="377"/>
      <c r="C16" s="378"/>
      <c r="D16" s="381"/>
      <c r="E16" s="382"/>
      <c r="F16" s="383"/>
      <c r="H16" s="368"/>
      <c r="I16" s="377"/>
      <c r="J16" s="378"/>
      <c r="K16" s="381"/>
      <c r="L16" s="382"/>
      <c r="M16" s="383"/>
    </row>
    <row r="17" spans="1:13" s="353" customFormat="1" ht="15.75" hidden="1" customHeight="1" x14ac:dyDescent="0.2">
      <c r="A17" s="376">
        <v>7</v>
      </c>
      <c r="B17" s="377"/>
      <c r="C17" s="378"/>
      <c r="D17" s="381"/>
      <c r="E17" s="382"/>
      <c r="F17" s="383"/>
      <c r="H17" s="368"/>
      <c r="I17" s="377"/>
      <c r="J17" s="378"/>
      <c r="K17" s="381"/>
      <c r="L17" s="382"/>
      <c r="M17" s="383"/>
    </row>
    <row r="18" spans="1:13" s="353" customFormat="1" ht="15.75" hidden="1" customHeight="1" x14ac:dyDescent="0.2">
      <c r="A18" s="376">
        <v>8</v>
      </c>
      <c r="B18" s="377"/>
      <c r="C18" s="378"/>
      <c r="D18" s="381"/>
      <c r="E18" s="382"/>
      <c r="F18" s="383"/>
      <c r="H18" s="368"/>
      <c r="I18" s="377"/>
      <c r="J18" s="378"/>
      <c r="K18" s="381"/>
      <c r="L18" s="382"/>
      <c r="M18" s="383"/>
    </row>
    <row r="19" spans="1:13" s="353" customFormat="1" ht="15.75" hidden="1" customHeight="1" x14ac:dyDescent="0.2">
      <c r="A19" s="376">
        <v>9</v>
      </c>
      <c r="B19" s="377"/>
      <c r="C19" s="378"/>
      <c r="D19" s="381"/>
      <c r="E19" s="382"/>
      <c r="F19" s="383"/>
      <c r="H19" s="368"/>
      <c r="I19" s="377"/>
      <c r="J19" s="378"/>
      <c r="K19" s="381"/>
      <c r="L19" s="382"/>
      <c r="M19" s="383"/>
    </row>
    <row r="20" spans="1:13" s="353" customFormat="1" ht="18" customHeight="1" x14ac:dyDescent="0.2">
      <c r="A20" s="407">
        <v>4</v>
      </c>
      <c r="B20" s="368" t="str">
        <f>B10</f>
        <v>SO 07.1 - Přeložka sběrače IX Šaldova</v>
      </c>
      <c r="C20" s="370"/>
      <c r="D20" s="384">
        <f>SUM(D11:D19)</f>
        <v>0</v>
      </c>
      <c r="E20" s="385">
        <f>SUM(E11:E19)</f>
        <v>0</v>
      </c>
      <c r="F20" s="386">
        <f>SUM(F11:F19)</f>
        <v>0</v>
      </c>
      <c r="H20" s="368"/>
      <c r="I20" s="377"/>
      <c r="J20" s="378"/>
      <c r="K20" s="381"/>
      <c r="L20" s="382"/>
      <c r="M20" s="383"/>
    </row>
    <row r="21" spans="1:13" s="353" customFormat="1" ht="6" customHeight="1" x14ac:dyDescent="0.2">
      <c r="A21" s="407"/>
      <c r="B21" s="387"/>
      <c r="C21" s="378"/>
      <c r="D21" s="376"/>
      <c r="E21" s="379"/>
      <c r="F21" s="380"/>
      <c r="H21" s="368"/>
      <c r="I21" s="377"/>
      <c r="J21" s="378"/>
      <c r="K21" s="381"/>
      <c r="L21" s="382"/>
      <c r="M21" s="383"/>
    </row>
    <row r="22" spans="1:13" s="353" customFormat="1" ht="18" customHeight="1" x14ac:dyDescent="0.2">
      <c r="A22" s="407">
        <v>1</v>
      </c>
      <c r="B22" s="368" t="str">
        <f>'SO 07.2 - Zajištění stave...'!E9</f>
        <v>SO 07.2 - Zajištění stavební jámy Šaldova</v>
      </c>
      <c r="C22" s="370"/>
      <c r="D22" s="381">
        <f>F22-E22</f>
        <v>0</v>
      </c>
      <c r="E22" s="382">
        <f>'SO 07.2 - Zajištění stave...'!J67</f>
        <v>0</v>
      </c>
      <c r="F22" s="383">
        <f>'SO 07.2 - Zajištění stave...'!J30</f>
        <v>0</v>
      </c>
      <c r="H22" s="368"/>
      <c r="I22" s="377"/>
      <c r="J22" s="378"/>
      <c r="K22" s="381"/>
      <c r="L22" s="382"/>
      <c r="M22" s="383"/>
    </row>
    <row r="23" spans="1:13" s="353" customFormat="1" ht="15.75" hidden="1" customHeight="1" x14ac:dyDescent="0.2">
      <c r="A23" s="407">
        <v>1</v>
      </c>
      <c r="B23" s="377"/>
      <c r="C23" s="378"/>
      <c r="D23" s="381"/>
      <c r="E23" s="382"/>
      <c r="F23" s="383"/>
      <c r="H23" s="368"/>
      <c r="I23" s="377"/>
      <c r="J23" s="378"/>
      <c r="K23" s="381"/>
      <c r="L23" s="382"/>
      <c r="M23" s="383"/>
    </row>
    <row r="24" spans="1:13" s="353" customFormat="1" ht="15.75" hidden="1" customHeight="1" x14ac:dyDescent="0.2">
      <c r="A24" s="407">
        <v>2</v>
      </c>
      <c r="B24" s="377"/>
      <c r="C24" s="378"/>
      <c r="D24" s="381"/>
      <c r="E24" s="382"/>
      <c r="F24" s="383"/>
      <c r="H24" s="368"/>
      <c r="I24" s="377"/>
      <c r="J24" s="378"/>
      <c r="K24" s="381"/>
      <c r="L24" s="382"/>
      <c r="M24" s="383"/>
    </row>
    <row r="25" spans="1:13" s="353" customFormat="1" ht="15.75" hidden="1" customHeight="1" x14ac:dyDescent="0.2">
      <c r="A25" s="407">
        <v>3</v>
      </c>
      <c r="B25" s="377"/>
      <c r="C25" s="378"/>
      <c r="D25" s="381"/>
      <c r="E25" s="382"/>
      <c r="F25" s="383"/>
      <c r="H25" s="368"/>
      <c r="I25" s="377"/>
      <c r="J25" s="378"/>
      <c r="K25" s="381"/>
      <c r="L25" s="382"/>
      <c r="M25" s="383"/>
    </row>
    <row r="26" spans="1:13" s="353" customFormat="1" ht="15.75" hidden="1" customHeight="1" x14ac:dyDescent="0.2">
      <c r="A26" s="407">
        <v>4</v>
      </c>
      <c r="B26" s="377"/>
      <c r="C26" s="378"/>
      <c r="D26" s="381"/>
      <c r="E26" s="382"/>
      <c r="F26" s="383"/>
      <c r="H26" s="368"/>
      <c r="I26" s="377"/>
      <c r="J26" s="378"/>
      <c r="K26" s="381"/>
      <c r="L26" s="382"/>
      <c r="M26" s="383"/>
    </row>
    <row r="27" spans="1:13" s="353" customFormat="1" ht="15.75" hidden="1" customHeight="1" x14ac:dyDescent="0.2">
      <c r="A27" s="407">
        <v>5</v>
      </c>
      <c r="B27" s="377"/>
      <c r="C27" s="378"/>
      <c r="D27" s="381"/>
      <c r="E27" s="382"/>
      <c r="F27" s="383"/>
      <c r="H27" s="368"/>
      <c r="I27" s="377"/>
      <c r="J27" s="378"/>
      <c r="K27" s="381"/>
      <c r="L27" s="382"/>
      <c r="M27" s="383"/>
    </row>
    <row r="28" spans="1:13" s="353" customFormat="1" ht="15.75" hidden="1" customHeight="1" x14ac:dyDescent="0.2">
      <c r="A28" s="407">
        <v>6</v>
      </c>
      <c r="B28" s="377"/>
      <c r="C28" s="378"/>
      <c r="D28" s="381"/>
      <c r="E28" s="382"/>
      <c r="F28" s="383"/>
      <c r="H28" s="368"/>
      <c r="I28" s="377"/>
      <c r="J28" s="378"/>
      <c r="K28" s="381"/>
      <c r="L28" s="382"/>
      <c r="M28" s="383"/>
    </row>
    <row r="29" spans="1:13" s="353" customFormat="1" ht="15.75" hidden="1" customHeight="1" x14ac:dyDescent="0.2">
      <c r="A29" s="407">
        <v>7</v>
      </c>
      <c r="B29" s="377"/>
      <c r="C29" s="378"/>
      <c r="D29" s="381"/>
      <c r="E29" s="382"/>
      <c r="F29" s="383"/>
      <c r="H29" s="368"/>
      <c r="I29" s="377"/>
      <c r="J29" s="378"/>
      <c r="K29" s="381"/>
      <c r="L29" s="382"/>
      <c r="M29" s="383"/>
    </row>
    <row r="30" spans="1:13" s="353" customFormat="1" ht="15.75" hidden="1" customHeight="1" x14ac:dyDescent="0.2">
      <c r="A30" s="407">
        <v>8</v>
      </c>
      <c r="B30" s="377"/>
      <c r="C30" s="378"/>
      <c r="D30" s="381"/>
      <c r="E30" s="382"/>
      <c r="F30" s="383"/>
      <c r="H30" s="368"/>
      <c r="I30" s="377"/>
      <c r="J30" s="378"/>
      <c r="K30" s="381"/>
      <c r="L30" s="382"/>
      <c r="M30" s="383"/>
    </row>
    <row r="31" spans="1:13" s="353" customFormat="1" ht="15.75" hidden="1" customHeight="1" x14ac:dyDescent="0.2">
      <c r="A31" s="407">
        <v>9</v>
      </c>
      <c r="B31" s="377"/>
      <c r="C31" s="378"/>
      <c r="D31" s="381"/>
      <c r="E31" s="382"/>
      <c r="F31" s="383"/>
      <c r="H31" s="368"/>
      <c r="I31" s="377"/>
      <c r="J31" s="378"/>
      <c r="K31" s="381"/>
      <c r="L31" s="382"/>
      <c r="M31" s="383"/>
    </row>
    <row r="32" spans="1:13" s="353" customFormat="1" ht="18" customHeight="1" x14ac:dyDescent="0.2">
      <c r="A32" s="407">
        <v>2</v>
      </c>
      <c r="B32" s="368" t="str">
        <f>B22</f>
        <v>SO 07.2 - Zajištění stavební jámy Šaldova</v>
      </c>
      <c r="C32" s="370"/>
      <c r="D32" s="384">
        <f>SUM(D23:D31)</f>
        <v>0</v>
      </c>
      <c r="E32" s="385">
        <f>SUM(E23:E31)</f>
        <v>0</v>
      </c>
      <c r="F32" s="386">
        <f>SUM(F23:F31)</f>
        <v>0</v>
      </c>
      <c r="H32" s="368"/>
      <c r="I32" s="377"/>
      <c r="J32" s="378"/>
      <c r="K32" s="381"/>
      <c r="L32" s="382"/>
      <c r="M32" s="383"/>
    </row>
    <row r="33" spans="1:13" s="353" customFormat="1" ht="6" customHeight="1" x14ac:dyDescent="0.2">
      <c r="A33" s="407"/>
      <c r="B33" s="387"/>
      <c r="C33" s="378"/>
      <c r="D33" s="376"/>
      <c r="E33" s="379"/>
      <c r="F33" s="380"/>
      <c r="H33" s="368"/>
      <c r="I33" s="377"/>
      <c r="J33" s="378"/>
      <c r="K33" s="381"/>
      <c r="L33" s="382"/>
      <c r="M33" s="383"/>
    </row>
    <row r="34" spans="1:13" s="353" customFormat="1" ht="18" customHeight="1" x14ac:dyDescent="0.2">
      <c r="A34" s="407">
        <v>1</v>
      </c>
      <c r="B34" s="368" t="str">
        <f>'SO 10 - Rušení stok'!E9</f>
        <v>SO 10 - Rušení stok</v>
      </c>
      <c r="C34" s="370"/>
      <c r="D34" s="381">
        <f>F34-E34</f>
        <v>0</v>
      </c>
      <c r="E34" s="382">
        <f>'SO 10 - Rušení stok'!J66</f>
        <v>0</v>
      </c>
      <c r="F34" s="383">
        <f>'SO 10 - Rušení stok'!J30</f>
        <v>0</v>
      </c>
      <c r="H34" s="368"/>
      <c r="I34" s="377"/>
      <c r="J34" s="378"/>
      <c r="K34" s="381"/>
      <c r="L34" s="382"/>
      <c r="M34" s="383"/>
    </row>
    <row r="35" spans="1:13" s="353" customFormat="1" ht="15.75" hidden="1" customHeight="1" x14ac:dyDescent="0.2">
      <c r="A35" s="407">
        <v>1</v>
      </c>
      <c r="B35" s="377"/>
      <c r="C35" s="378"/>
      <c r="D35" s="381"/>
      <c r="E35" s="382"/>
      <c r="F35" s="383"/>
      <c r="H35" s="368"/>
      <c r="I35" s="377"/>
      <c r="J35" s="378"/>
      <c r="K35" s="381"/>
      <c r="L35" s="382"/>
      <c r="M35" s="383"/>
    </row>
    <row r="36" spans="1:13" s="353" customFormat="1" ht="15.75" hidden="1" customHeight="1" x14ac:dyDescent="0.2">
      <c r="A36" s="407">
        <v>2</v>
      </c>
      <c r="B36" s="377"/>
      <c r="C36" s="378"/>
      <c r="D36" s="381"/>
      <c r="E36" s="382"/>
      <c r="F36" s="383"/>
      <c r="H36" s="368"/>
      <c r="I36" s="377"/>
      <c r="J36" s="378"/>
      <c r="K36" s="381"/>
      <c r="L36" s="382"/>
      <c r="M36" s="383"/>
    </row>
    <row r="37" spans="1:13" s="353" customFormat="1" ht="15.75" hidden="1" customHeight="1" x14ac:dyDescent="0.2">
      <c r="A37" s="407">
        <v>3</v>
      </c>
      <c r="B37" s="377"/>
      <c r="C37" s="378"/>
      <c r="D37" s="381"/>
      <c r="E37" s="382"/>
      <c r="F37" s="383"/>
      <c r="H37" s="368"/>
      <c r="I37" s="377"/>
      <c r="J37" s="378"/>
      <c r="K37" s="381"/>
      <c r="L37" s="382"/>
      <c r="M37" s="383"/>
    </row>
    <row r="38" spans="1:13" s="353" customFormat="1" ht="15.75" hidden="1" customHeight="1" x14ac:dyDescent="0.2">
      <c r="A38" s="407">
        <v>4</v>
      </c>
      <c r="B38" s="377"/>
      <c r="C38" s="378"/>
      <c r="D38" s="381"/>
      <c r="E38" s="382"/>
      <c r="F38" s="383"/>
      <c r="H38" s="368"/>
      <c r="I38" s="377"/>
      <c r="J38" s="378"/>
      <c r="K38" s="381"/>
      <c r="L38" s="382"/>
      <c r="M38" s="383"/>
    </row>
    <row r="39" spans="1:13" s="353" customFormat="1" ht="15.75" hidden="1" customHeight="1" x14ac:dyDescent="0.2">
      <c r="A39" s="407">
        <v>5</v>
      </c>
      <c r="B39" s="377"/>
      <c r="C39" s="378"/>
      <c r="D39" s="381"/>
      <c r="E39" s="382"/>
      <c r="F39" s="383"/>
      <c r="H39" s="368"/>
      <c r="I39" s="377"/>
      <c r="J39" s="378"/>
      <c r="K39" s="381"/>
      <c r="L39" s="382"/>
      <c r="M39" s="383"/>
    </row>
    <row r="40" spans="1:13" s="353" customFormat="1" ht="15.75" hidden="1" customHeight="1" x14ac:dyDescent="0.2">
      <c r="A40" s="407">
        <v>6</v>
      </c>
      <c r="B40" s="377"/>
      <c r="C40" s="378"/>
      <c r="D40" s="381"/>
      <c r="E40" s="382"/>
      <c r="F40" s="383"/>
      <c r="H40" s="368"/>
      <c r="I40" s="377"/>
      <c r="J40" s="378"/>
      <c r="K40" s="381"/>
      <c r="L40" s="382"/>
      <c r="M40" s="383"/>
    </row>
    <row r="41" spans="1:13" s="353" customFormat="1" ht="15.75" hidden="1" customHeight="1" x14ac:dyDescent="0.2">
      <c r="A41" s="407">
        <v>7</v>
      </c>
      <c r="B41" s="377"/>
      <c r="C41" s="378"/>
      <c r="D41" s="381"/>
      <c r="E41" s="382"/>
      <c r="F41" s="383"/>
      <c r="H41" s="368"/>
      <c r="I41" s="377"/>
      <c r="J41" s="378"/>
      <c r="K41" s="381"/>
      <c r="L41" s="382"/>
      <c r="M41" s="383"/>
    </row>
    <row r="42" spans="1:13" s="353" customFormat="1" ht="15.75" hidden="1" customHeight="1" x14ac:dyDescent="0.2">
      <c r="A42" s="407">
        <v>8</v>
      </c>
      <c r="B42" s="377"/>
      <c r="C42" s="378"/>
      <c r="D42" s="381"/>
      <c r="E42" s="382"/>
      <c r="F42" s="383"/>
      <c r="H42" s="368"/>
      <c r="I42" s="377"/>
      <c r="J42" s="378"/>
      <c r="K42" s="381"/>
      <c r="L42" s="382"/>
      <c r="M42" s="383"/>
    </row>
    <row r="43" spans="1:13" s="353" customFormat="1" ht="15.75" hidden="1" customHeight="1" x14ac:dyDescent="0.2">
      <c r="A43" s="407">
        <v>9</v>
      </c>
      <c r="B43" s="377"/>
      <c r="C43" s="378"/>
      <c r="D43" s="381"/>
      <c r="E43" s="382"/>
      <c r="F43" s="383"/>
      <c r="H43" s="368"/>
      <c r="I43" s="377"/>
      <c r="J43" s="378"/>
      <c r="K43" s="381"/>
      <c r="L43" s="382"/>
      <c r="M43" s="383"/>
    </row>
    <row r="44" spans="1:13" s="353" customFormat="1" ht="18" customHeight="1" x14ac:dyDescent="0.2">
      <c r="A44" s="407">
        <v>2</v>
      </c>
      <c r="B44" s="368" t="str">
        <f>B34</f>
        <v>SO 10 - Rušení stok</v>
      </c>
      <c r="C44" s="370"/>
      <c r="D44" s="384">
        <f>SUM(D35:D43)</f>
        <v>0</v>
      </c>
      <c r="E44" s="385">
        <f>SUM(E35:E43)</f>
        <v>0</v>
      </c>
      <c r="F44" s="386">
        <f>SUM(F35:F43)</f>
        <v>0</v>
      </c>
      <c r="H44" s="368"/>
      <c r="I44" s="377"/>
      <c r="J44" s="378"/>
      <c r="K44" s="381"/>
      <c r="L44" s="382"/>
      <c r="M44" s="383"/>
    </row>
    <row r="45" spans="1:13" s="353" customFormat="1" ht="6" customHeight="1" x14ac:dyDescent="0.2">
      <c r="A45" s="407"/>
      <c r="B45" s="387"/>
      <c r="C45" s="378"/>
      <c r="D45" s="376"/>
      <c r="E45" s="379"/>
      <c r="F45" s="380"/>
      <c r="H45" s="368"/>
      <c r="I45" s="377"/>
      <c r="J45" s="378"/>
      <c r="K45" s="381"/>
      <c r="L45" s="382"/>
      <c r="M45" s="383"/>
    </row>
    <row r="46" spans="1:13" s="353" customFormat="1" ht="15.75" hidden="1" customHeight="1" x14ac:dyDescent="0.2">
      <c r="A46" s="407"/>
      <c r="B46" s="387"/>
      <c r="C46" s="378"/>
      <c r="D46" s="376"/>
      <c r="E46" s="379"/>
      <c r="F46" s="380"/>
      <c r="H46" s="368"/>
      <c r="I46" s="377"/>
      <c r="J46" s="378"/>
      <c r="K46" s="381"/>
      <c r="L46" s="382"/>
      <c r="M46" s="383"/>
    </row>
    <row r="47" spans="1:13" s="353" customFormat="1" ht="18" customHeight="1" x14ac:dyDescent="0.2">
      <c r="A47" s="407">
        <v>1</v>
      </c>
      <c r="B47" s="368" t="str">
        <f>'SO 50 - Provizorní vjezd'!E9</f>
        <v>SO 50 - Provizorní vjezd</v>
      </c>
      <c r="C47" s="370"/>
      <c r="D47" s="381">
        <f>F47-E47</f>
        <v>0</v>
      </c>
      <c r="E47" s="382">
        <f>'SO 10 - Rušení stok'!J79</f>
        <v>0</v>
      </c>
      <c r="F47" s="383">
        <f>'SO 10 - Rušení stok'!J43</f>
        <v>0</v>
      </c>
      <c r="H47" s="368"/>
      <c r="I47" s="377"/>
      <c r="J47" s="378"/>
      <c r="K47" s="381"/>
      <c r="L47" s="382"/>
      <c r="M47" s="383"/>
    </row>
    <row r="48" spans="1:13" s="353" customFormat="1" ht="15.75" hidden="1" customHeight="1" x14ac:dyDescent="0.2">
      <c r="A48" s="407">
        <v>1</v>
      </c>
      <c r="B48" s="377"/>
      <c r="C48" s="378"/>
      <c r="D48" s="381"/>
      <c r="E48" s="382"/>
      <c r="F48" s="383"/>
      <c r="H48" s="368"/>
      <c r="I48" s="377"/>
      <c r="J48" s="378"/>
      <c r="K48" s="381"/>
      <c r="L48" s="382"/>
      <c r="M48" s="383"/>
    </row>
    <row r="49" spans="1:13" s="353" customFormat="1" ht="15.75" hidden="1" customHeight="1" x14ac:dyDescent="0.2">
      <c r="A49" s="407">
        <v>2</v>
      </c>
      <c r="B49" s="377"/>
      <c r="C49" s="378"/>
      <c r="D49" s="381"/>
      <c r="E49" s="382"/>
      <c r="F49" s="383"/>
      <c r="H49" s="368"/>
      <c r="I49" s="377"/>
      <c r="J49" s="378"/>
      <c r="K49" s="381"/>
      <c r="L49" s="382"/>
      <c r="M49" s="383"/>
    </row>
    <row r="50" spans="1:13" s="353" customFormat="1" ht="15.75" hidden="1" customHeight="1" x14ac:dyDescent="0.2">
      <c r="A50" s="407">
        <v>3</v>
      </c>
      <c r="B50" s="377"/>
      <c r="C50" s="378"/>
      <c r="D50" s="381"/>
      <c r="E50" s="382"/>
      <c r="F50" s="383"/>
      <c r="H50" s="368"/>
      <c r="I50" s="377"/>
      <c r="J50" s="378"/>
      <c r="K50" s="381"/>
      <c r="L50" s="382"/>
      <c r="M50" s="383"/>
    </row>
    <row r="51" spans="1:13" s="353" customFormat="1" ht="15.75" hidden="1" customHeight="1" x14ac:dyDescent="0.2">
      <c r="A51" s="407">
        <v>4</v>
      </c>
      <c r="B51" s="377"/>
      <c r="C51" s="378"/>
      <c r="D51" s="381"/>
      <c r="E51" s="382"/>
      <c r="F51" s="383"/>
      <c r="H51" s="368"/>
      <c r="I51" s="377"/>
      <c r="J51" s="378"/>
      <c r="K51" s="381"/>
      <c r="L51" s="382"/>
      <c r="M51" s="383"/>
    </row>
    <row r="52" spans="1:13" s="353" customFormat="1" ht="15.75" hidden="1" customHeight="1" x14ac:dyDescent="0.2">
      <c r="A52" s="407">
        <v>5</v>
      </c>
      <c r="B52" s="377"/>
      <c r="C52" s="378"/>
      <c r="D52" s="381"/>
      <c r="E52" s="382"/>
      <c r="F52" s="383"/>
      <c r="H52" s="368"/>
      <c r="I52" s="377"/>
      <c r="J52" s="378"/>
      <c r="K52" s="381"/>
      <c r="L52" s="382"/>
      <c r="M52" s="383"/>
    </row>
    <row r="53" spans="1:13" s="353" customFormat="1" ht="15.75" hidden="1" customHeight="1" x14ac:dyDescent="0.2">
      <c r="A53" s="407">
        <v>6</v>
      </c>
      <c r="B53" s="377"/>
      <c r="C53" s="378"/>
      <c r="D53" s="381"/>
      <c r="E53" s="382"/>
      <c r="F53" s="383"/>
      <c r="H53" s="368"/>
      <c r="I53" s="377"/>
      <c r="J53" s="378"/>
      <c r="K53" s="381"/>
      <c r="L53" s="382"/>
      <c r="M53" s="383"/>
    </row>
    <row r="54" spans="1:13" s="353" customFormat="1" ht="15.75" hidden="1" customHeight="1" x14ac:dyDescent="0.2">
      <c r="A54" s="407">
        <v>7</v>
      </c>
      <c r="B54" s="377"/>
      <c r="C54" s="378"/>
      <c r="D54" s="381"/>
      <c r="E54" s="382"/>
      <c r="F54" s="383"/>
      <c r="H54" s="368"/>
      <c r="I54" s="377"/>
      <c r="J54" s="378"/>
      <c r="K54" s="381"/>
      <c r="L54" s="382"/>
      <c r="M54" s="383"/>
    </row>
    <row r="55" spans="1:13" s="353" customFormat="1" ht="15.75" hidden="1" customHeight="1" thickBot="1" x14ac:dyDescent="0.25">
      <c r="A55" s="407">
        <v>8</v>
      </c>
      <c r="B55" s="377"/>
      <c r="C55" s="378"/>
      <c r="D55" s="381"/>
      <c r="E55" s="382"/>
      <c r="F55" s="383"/>
      <c r="H55" s="368"/>
      <c r="I55" s="377"/>
      <c r="J55" s="378"/>
      <c r="K55" s="381"/>
      <c r="L55" s="382"/>
      <c r="M55" s="383"/>
    </row>
    <row r="56" spans="1:13" s="353" customFormat="1" ht="15.75" hidden="1" customHeight="1" thickBot="1" x14ac:dyDescent="0.25">
      <c r="A56" s="407">
        <v>9</v>
      </c>
      <c r="B56" s="377"/>
      <c r="C56" s="378"/>
      <c r="D56" s="381"/>
      <c r="E56" s="382"/>
      <c r="F56" s="383"/>
      <c r="H56" s="368"/>
      <c r="I56" s="377"/>
      <c r="J56" s="378"/>
      <c r="K56" s="381"/>
      <c r="L56" s="382"/>
      <c r="M56" s="383"/>
    </row>
    <row r="57" spans="1:13" s="353" customFormat="1" ht="18" customHeight="1" x14ac:dyDescent="0.2">
      <c r="A57" s="407">
        <v>2</v>
      </c>
      <c r="B57" s="368" t="str">
        <f>B47</f>
        <v>SO 50 - Provizorní vjezd</v>
      </c>
      <c r="C57" s="370"/>
      <c r="D57" s="384">
        <f>SUM(D48:D56)</f>
        <v>0</v>
      </c>
      <c r="E57" s="385">
        <f>SUM(E48:E56)</f>
        <v>0</v>
      </c>
      <c r="F57" s="386">
        <f>SUM(F48:F56)</f>
        <v>0</v>
      </c>
      <c r="H57" s="368"/>
      <c r="I57" s="377"/>
      <c r="J57" s="378"/>
      <c r="K57" s="381"/>
      <c r="L57" s="382"/>
      <c r="M57" s="383"/>
    </row>
    <row r="58" spans="1:13" s="353" customFormat="1" ht="6" customHeight="1" thickBot="1" x14ac:dyDescent="0.25">
      <c r="A58" s="376"/>
      <c r="B58" s="387"/>
      <c r="C58" s="378"/>
      <c r="D58" s="376"/>
      <c r="E58" s="379"/>
      <c r="F58" s="380"/>
      <c r="H58" s="368"/>
      <c r="I58" s="377"/>
      <c r="J58" s="378"/>
      <c r="K58" s="381"/>
      <c r="L58" s="382"/>
      <c r="M58" s="383"/>
    </row>
    <row r="59" spans="1:13" s="353" customFormat="1" ht="18" hidden="1" customHeight="1" x14ac:dyDescent="0.2">
      <c r="A59" s="369"/>
      <c r="B59" s="368" t="s">
        <v>2086</v>
      </c>
      <c r="C59" s="370"/>
      <c r="D59" s="369"/>
      <c r="E59" s="371"/>
      <c r="F59" s="372"/>
      <c r="H59" s="368"/>
      <c r="I59" s="377"/>
      <c r="J59" s="378"/>
      <c r="K59" s="381"/>
      <c r="L59" s="382"/>
      <c r="M59" s="383"/>
    </row>
    <row r="60" spans="1:13" s="353" customFormat="1" ht="15.75" hidden="1" customHeight="1" x14ac:dyDescent="0.2">
      <c r="A60" s="376">
        <v>1</v>
      </c>
      <c r="B60" s="377"/>
      <c r="C60" s="378"/>
      <c r="D60" s="376"/>
      <c r="E60" s="379"/>
      <c r="F60" s="380"/>
      <c r="H60" s="368"/>
      <c r="I60" s="377"/>
      <c r="J60" s="378"/>
      <c r="K60" s="381"/>
      <c r="L60" s="382"/>
      <c r="M60" s="383"/>
    </row>
    <row r="61" spans="1:13" s="353" customFormat="1" ht="15.75" hidden="1" customHeight="1" x14ac:dyDescent="0.2">
      <c r="A61" s="376">
        <v>2</v>
      </c>
      <c r="B61" s="377"/>
      <c r="C61" s="378"/>
      <c r="D61" s="376"/>
      <c r="E61" s="379"/>
      <c r="F61" s="380"/>
      <c r="H61" s="368"/>
      <c r="I61" s="377"/>
      <c r="J61" s="378"/>
      <c r="K61" s="381"/>
      <c r="L61" s="382"/>
      <c r="M61" s="383"/>
    </row>
    <row r="62" spans="1:13" s="353" customFormat="1" ht="15.75" hidden="1" customHeight="1" x14ac:dyDescent="0.2">
      <c r="A62" s="376">
        <v>3</v>
      </c>
      <c r="B62" s="377"/>
      <c r="C62" s="378"/>
      <c r="D62" s="381"/>
      <c r="E62" s="382"/>
      <c r="F62" s="383"/>
      <c r="H62" s="368"/>
      <c r="I62" s="377"/>
      <c r="J62" s="378"/>
      <c r="K62" s="381"/>
      <c r="L62" s="382"/>
      <c r="M62" s="383"/>
    </row>
    <row r="63" spans="1:13" s="353" customFormat="1" ht="15.75" hidden="1" customHeight="1" x14ac:dyDescent="0.2">
      <c r="A63" s="376">
        <v>4</v>
      </c>
      <c r="B63" s="377"/>
      <c r="C63" s="378"/>
      <c r="D63" s="381"/>
      <c r="E63" s="382"/>
      <c r="F63" s="383"/>
      <c r="H63" s="368"/>
      <c r="I63" s="377"/>
      <c r="J63" s="378"/>
      <c r="K63" s="381"/>
      <c r="L63" s="382"/>
      <c r="M63" s="383"/>
    </row>
    <row r="64" spans="1:13" s="353" customFormat="1" ht="15.75" hidden="1" customHeight="1" x14ac:dyDescent="0.2">
      <c r="A64" s="376">
        <v>5</v>
      </c>
      <c r="B64" s="377"/>
      <c r="C64" s="378"/>
      <c r="D64" s="381"/>
      <c r="E64" s="382"/>
      <c r="F64" s="383"/>
      <c r="H64" s="368"/>
      <c r="I64" s="377"/>
      <c r="J64" s="378"/>
      <c r="K64" s="381"/>
      <c r="L64" s="382"/>
      <c r="M64" s="383"/>
    </row>
    <row r="65" spans="1:13" s="353" customFormat="1" ht="15.75" hidden="1" customHeight="1" x14ac:dyDescent="0.2">
      <c r="A65" s="376">
        <v>6</v>
      </c>
      <c r="B65" s="377"/>
      <c r="C65" s="378"/>
      <c r="D65" s="381"/>
      <c r="E65" s="382"/>
      <c r="F65" s="383"/>
      <c r="H65" s="368"/>
      <c r="I65" s="377"/>
      <c r="J65" s="378"/>
      <c r="K65" s="381"/>
      <c r="L65" s="382"/>
      <c r="M65" s="383"/>
    </row>
    <row r="66" spans="1:13" s="353" customFormat="1" ht="18" hidden="1" customHeight="1" x14ac:dyDescent="0.2">
      <c r="A66" s="369"/>
      <c r="B66" s="368" t="str">
        <f>B59</f>
        <v>PS 01</v>
      </c>
      <c r="C66" s="370"/>
      <c r="D66" s="384">
        <f>SUM(D60:D65)</f>
        <v>0</v>
      </c>
      <c r="E66" s="385">
        <f>SUM(E60:E65)</f>
        <v>0</v>
      </c>
      <c r="F66" s="386">
        <f>SUM(F60:F65)</f>
        <v>0</v>
      </c>
      <c r="H66" s="368"/>
      <c r="I66" s="377"/>
      <c r="J66" s="378"/>
      <c r="K66" s="381"/>
      <c r="L66" s="382"/>
      <c r="M66" s="383"/>
    </row>
    <row r="67" spans="1:13" s="353" customFormat="1" ht="6" hidden="1" customHeight="1" thickBot="1" x14ac:dyDescent="0.25">
      <c r="A67" s="376"/>
      <c r="B67" s="387"/>
      <c r="C67" s="378"/>
      <c r="D67" s="376"/>
      <c r="E67" s="379"/>
      <c r="F67" s="380"/>
    </row>
    <row r="68" spans="1:13" s="353" customFormat="1" ht="15.75" hidden="1" customHeight="1" x14ac:dyDescent="0.2">
      <c r="A68" s="376"/>
      <c r="B68" s="387"/>
      <c r="C68" s="378"/>
      <c r="D68" s="381"/>
      <c r="E68" s="382"/>
      <c r="F68" s="383"/>
    </row>
    <row r="69" spans="1:13" s="353" customFormat="1" ht="15.75" hidden="1" customHeight="1" x14ac:dyDescent="0.2">
      <c r="A69" s="376"/>
      <c r="B69" s="387"/>
      <c r="C69" s="378"/>
      <c r="D69" s="381"/>
      <c r="E69" s="382"/>
      <c r="F69" s="383"/>
    </row>
    <row r="70" spans="1:13" s="353" customFormat="1" ht="15.75" hidden="1" customHeight="1" x14ac:dyDescent="0.2">
      <c r="A70" s="376"/>
      <c r="B70" s="387"/>
      <c r="C70" s="378"/>
      <c r="D70" s="381"/>
      <c r="E70" s="382"/>
      <c r="F70" s="383"/>
    </row>
    <row r="71" spans="1:13" s="353" customFormat="1" ht="6" hidden="1" customHeight="1" thickBot="1" x14ac:dyDescent="0.25">
      <c r="A71" s="374"/>
      <c r="B71" s="389"/>
      <c r="C71" s="375"/>
      <c r="D71" s="400"/>
      <c r="E71" s="401"/>
      <c r="F71" s="402"/>
    </row>
    <row r="72" spans="1:13" s="353" customFormat="1" ht="18" customHeight="1" thickBot="1" x14ac:dyDescent="0.25">
      <c r="A72" s="392" t="s">
        <v>2087</v>
      </c>
      <c r="B72" s="390"/>
      <c r="C72" s="393"/>
      <c r="D72" s="394">
        <f>D66 + SUM(D68:D70)</f>
        <v>0</v>
      </c>
      <c r="E72" s="395">
        <v>0</v>
      </c>
      <c r="F72" s="396">
        <f>F66 + SUM(F68:F70)</f>
        <v>0</v>
      </c>
    </row>
    <row r="73" spans="1:13" s="353" customFormat="1" ht="6" customHeight="1" thickBot="1" x14ac:dyDescent="0.25">
      <c r="A73" s="398"/>
      <c r="B73" s="397"/>
      <c r="C73" s="397"/>
      <c r="D73" s="397"/>
      <c r="E73" s="397"/>
      <c r="F73" s="399"/>
    </row>
    <row r="74" spans="1:13" s="353" customFormat="1" ht="18" customHeight="1" thickBot="1" x14ac:dyDescent="0.25">
      <c r="A74" s="392" t="s">
        <v>2088</v>
      </c>
      <c r="B74" s="390"/>
      <c r="C74" s="393"/>
      <c r="D74" s="394">
        <f>$D$56+$D$72</f>
        <v>0</v>
      </c>
      <c r="E74" s="395">
        <v>0</v>
      </c>
      <c r="F74" s="396">
        <f>$F$56+$F$72</f>
        <v>0</v>
      </c>
    </row>
    <row r="75" spans="1:13" s="353" customFormat="1" ht="6" customHeight="1" thickBot="1" x14ac:dyDescent="0.25">
      <c r="A75" s="398"/>
      <c r="B75" s="397"/>
      <c r="C75" s="397"/>
      <c r="D75" s="397"/>
      <c r="E75" s="397"/>
      <c r="F75" s="399"/>
    </row>
    <row r="76" spans="1:13" s="353" customFormat="1" ht="18" customHeight="1" thickBot="1" x14ac:dyDescent="0.25">
      <c r="A76" s="392" t="str">
        <f>'VRN - Vedlejší rozpočtové...'!E9</f>
        <v>VRN - Vedlejší rozpočtové náklady</v>
      </c>
      <c r="B76" s="390"/>
      <c r="C76" s="390"/>
      <c r="D76" s="391"/>
      <c r="E76" s="403"/>
      <c r="F76" s="396">
        <f>'VRN - Vedlejší rozpočtové...'!J30</f>
        <v>0</v>
      </c>
    </row>
    <row r="77" spans="1:13" s="353" customFormat="1" ht="6" customHeight="1" thickBot="1" x14ac:dyDescent="0.25">
      <c r="A77" s="398"/>
      <c r="B77" s="397"/>
      <c r="C77" s="397"/>
      <c r="D77" s="397"/>
      <c r="E77" s="397"/>
      <c r="F77" s="399"/>
    </row>
    <row r="78" spans="1:13" s="353" customFormat="1" ht="18" customHeight="1" thickBot="1" x14ac:dyDescent="0.25">
      <c r="A78" s="392" t="str">
        <f>'ON - Ostatní náklady'!E9</f>
        <v>ON - Ostatní náklady</v>
      </c>
      <c r="B78" s="390"/>
      <c r="C78" s="390"/>
      <c r="D78" s="390"/>
      <c r="E78" s="390"/>
      <c r="F78" s="393"/>
    </row>
    <row r="79" spans="1:13" s="353" customFormat="1" ht="26.25" customHeight="1" x14ac:dyDescent="0.2">
      <c r="A79" s="409" t="str">
        <f>'ON - Ostatní náklady'!F82</f>
        <v>Zajištění DIRu (dopravně inženýrského rozhodnutí + případné prodloužení Výkopového povolení + případné prodloužení Smlouvy o výpůjčce)</v>
      </c>
      <c r="B79" s="410"/>
      <c r="C79" s="410"/>
      <c r="D79" s="410"/>
      <c r="E79" s="411"/>
      <c r="F79" s="404">
        <f>'ON - Ostatní náklady'!J82</f>
        <v>0</v>
      </c>
    </row>
    <row r="80" spans="1:13" s="353" customFormat="1" ht="15.75" customHeight="1" x14ac:dyDescent="0.2">
      <c r="A80" s="388" t="str">
        <f>'ON - Ostatní náklady'!F83</f>
        <v>Vytyčení sítí</v>
      </c>
      <c r="B80" s="387"/>
      <c r="C80" s="387"/>
      <c r="D80" s="387"/>
      <c r="E80" s="378"/>
      <c r="F80" s="405">
        <f>'ON - Ostatní náklady'!J83</f>
        <v>0</v>
      </c>
    </row>
    <row r="81" spans="1:6" s="353" customFormat="1" ht="15.75" customHeight="1" x14ac:dyDescent="0.2">
      <c r="A81" s="388" t="str">
        <f>'ON - Ostatní náklady'!F84</f>
        <v>DSPS včetně geodetického zaměření</v>
      </c>
      <c r="B81" s="387"/>
      <c r="C81" s="387"/>
      <c r="D81" s="387"/>
      <c r="E81" s="378"/>
      <c r="F81" s="405">
        <f>'ON - Ostatní náklady'!J84</f>
        <v>0</v>
      </c>
    </row>
    <row r="82" spans="1:6" s="353" customFormat="1" ht="15.75" customHeight="1" x14ac:dyDescent="0.2">
      <c r="A82" s="388" t="str">
        <f>'ON - Ostatní náklady'!F85</f>
        <v>Náklady na poskytnutí záruky</v>
      </c>
      <c r="B82" s="387"/>
      <c r="C82" s="387"/>
      <c r="D82" s="387"/>
      <c r="E82" s="378"/>
      <c r="F82" s="405">
        <f>'ON - Ostatní náklady'!J85</f>
        <v>0</v>
      </c>
    </row>
    <row r="83" spans="1:6" s="353" customFormat="1" ht="15.75" customHeight="1" x14ac:dyDescent="0.2">
      <c r="A83" s="388" t="str">
        <f>'ON - Ostatní náklady'!F86</f>
        <v>Náklady na dopracování detailů RPD</v>
      </c>
      <c r="B83" s="387"/>
      <c r="C83" s="387"/>
      <c r="D83" s="387"/>
      <c r="E83" s="378"/>
      <c r="F83" s="405">
        <f>'ON - Ostatní náklady'!J86</f>
        <v>0</v>
      </c>
    </row>
    <row r="84" spans="1:6" s="353" customFormat="1" ht="15.75" customHeight="1" x14ac:dyDescent="0.2">
      <c r="A84" s="388" t="str">
        <f>'ON - Ostatní náklady'!F87</f>
        <v>Součinnost s provozovatelem (PVK) - monitoring dešťových srážek</v>
      </c>
      <c r="B84" s="387"/>
      <c r="C84" s="387"/>
      <c r="D84" s="387"/>
      <c r="E84" s="378"/>
      <c r="F84" s="405">
        <f>'ON - Ostatní náklady'!J87</f>
        <v>0</v>
      </c>
    </row>
    <row r="85" spans="1:6" s="353" customFormat="1" ht="15.75" customHeight="1" thickBot="1" x14ac:dyDescent="0.25">
      <c r="A85" s="373" t="str">
        <f>'ON - Ostatní náklady'!F88</f>
        <v>Technický průzkum přípojek (zaměření, ověření trasy, funkčnosti a technického stavu)</v>
      </c>
      <c r="B85" s="389"/>
      <c r="C85" s="389"/>
      <c r="D85" s="389"/>
      <c r="E85" s="375"/>
      <c r="F85" s="406">
        <f>'ON - Ostatní náklady'!J88</f>
        <v>0</v>
      </c>
    </row>
    <row r="86" spans="1:6" s="353" customFormat="1" ht="18" customHeight="1" thickBot="1" x14ac:dyDescent="0.25">
      <c r="A86" s="392" t="s">
        <v>2089</v>
      </c>
      <c r="B86" s="390"/>
      <c r="C86" s="390"/>
      <c r="D86" s="391"/>
      <c r="E86" s="403"/>
      <c r="F86" s="396">
        <f>SUM(F79:F85)</f>
        <v>0</v>
      </c>
    </row>
    <row r="87" spans="1:6" s="353" customFormat="1" ht="6" customHeight="1" thickBot="1" x14ac:dyDescent="0.25">
      <c r="A87" s="398"/>
      <c r="B87" s="397"/>
      <c r="C87" s="397"/>
      <c r="D87" s="397"/>
      <c r="E87" s="397"/>
      <c r="F87" s="399"/>
    </row>
    <row r="88" spans="1:6" s="353" customFormat="1" ht="18" customHeight="1" thickBot="1" x14ac:dyDescent="0.25">
      <c r="A88" s="392" t="s">
        <v>2090</v>
      </c>
      <c r="B88" s="390"/>
      <c r="C88" s="390"/>
      <c r="D88" s="391"/>
      <c r="E88" s="403"/>
      <c r="F88" s="396">
        <f>$F$56+$F$72+$F$76+$F$86</f>
        <v>0</v>
      </c>
    </row>
    <row r="89" spans="1:6" s="353" customFormat="1" ht="15.75" customHeight="1" x14ac:dyDescent="0.2"/>
    <row r="90" spans="1:6" s="353" customFormat="1" ht="15.75" customHeight="1" x14ac:dyDescent="0.2">
      <c r="A90" s="353" t="s">
        <v>2091</v>
      </c>
    </row>
    <row r="91" spans="1:6" s="353" customFormat="1" ht="15.75" customHeight="1" x14ac:dyDescent="0.2"/>
    <row r="92" spans="1:6" s="353" customFormat="1" ht="59.25" customHeight="1" x14ac:dyDescent="0.2">
      <c r="A92" s="408" t="s">
        <v>2092</v>
      </c>
      <c r="B92" s="408"/>
      <c r="C92" s="408"/>
      <c r="D92" s="408"/>
      <c r="E92" s="408"/>
      <c r="F92" s="408"/>
    </row>
    <row r="93" spans="1:6" s="353" customFormat="1" ht="15.75" customHeight="1" x14ac:dyDescent="0.2"/>
    <row r="94" spans="1:6" s="353" customFormat="1" ht="15.75" customHeight="1" x14ac:dyDescent="0.2"/>
    <row r="95" spans="1:6" s="353" customFormat="1" ht="15.75" customHeight="1" x14ac:dyDescent="0.2"/>
    <row r="96" spans="1:6" s="353" customFormat="1" ht="15.75" customHeight="1" x14ac:dyDescent="0.2"/>
    <row r="97" s="353" customFormat="1" ht="15.75" customHeight="1" x14ac:dyDescent="0.2"/>
    <row r="98" s="353" customFormat="1" ht="15.75" customHeight="1" x14ac:dyDescent="0.2"/>
    <row r="99" s="353" customFormat="1" ht="15.75" customHeight="1" x14ac:dyDescent="0.2"/>
    <row r="100" s="353" customFormat="1" ht="15.75" customHeight="1" x14ac:dyDescent="0.2"/>
    <row r="101" s="353" customFormat="1" ht="15.75" customHeight="1" x14ac:dyDescent="0.2"/>
    <row r="102" s="353" customFormat="1" ht="15.75" customHeight="1" x14ac:dyDescent="0.2"/>
    <row r="103" s="353" customFormat="1" ht="15.75" customHeight="1" x14ac:dyDescent="0.2"/>
    <row r="104" s="353" customFormat="1" ht="15.75" customHeight="1" x14ac:dyDescent="0.2"/>
    <row r="105" s="353" customFormat="1" ht="15.75" customHeight="1" x14ac:dyDescent="0.2"/>
    <row r="106" s="353" customFormat="1" ht="15.75" customHeight="1" x14ac:dyDescent="0.2"/>
    <row r="107" s="353" customFormat="1" ht="15.75" customHeight="1" x14ac:dyDescent="0.2"/>
    <row r="108" s="353" customFormat="1" ht="15.75" customHeight="1" x14ac:dyDescent="0.2"/>
    <row r="109" s="353" customFormat="1" ht="15.75" customHeight="1" x14ac:dyDescent="0.2"/>
    <row r="110" s="353" customFormat="1" ht="15.75" customHeight="1" x14ac:dyDescent="0.2"/>
    <row r="111" s="353" customFormat="1" ht="15.75" customHeight="1" x14ac:dyDescent="0.2"/>
    <row r="112" s="353" customFormat="1" ht="15.75" customHeight="1" x14ac:dyDescent="0.2"/>
    <row r="113" s="353" customFormat="1" ht="15.75" customHeight="1" x14ac:dyDescent="0.2"/>
    <row r="114" s="353" customFormat="1" ht="15.75" customHeight="1" x14ac:dyDescent="0.2"/>
    <row r="115" s="353" customFormat="1" ht="15.75" customHeight="1" x14ac:dyDescent="0.2"/>
    <row r="116" s="353" customFormat="1" ht="15.75" customHeight="1" x14ac:dyDescent="0.2"/>
    <row r="117" s="353" customFormat="1" ht="15.75" customHeight="1" x14ac:dyDescent="0.2"/>
  </sheetData>
  <mergeCells count="2">
    <mergeCell ref="A92:F92"/>
    <mergeCell ref="A79:E79"/>
  </mergeCells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2:BM89"/>
  <sheetViews>
    <sheetView showGridLines="0" workbookViewId="0"/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442"/>
      <c r="M2" s="442"/>
      <c r="N2" s="442"/>
      <c r="O2" s="442"/>
      <c r="P2" s="442"/>
      <c r="Q2" s="442"/>
      <c r="R2" s="442"/>
      <c r="S2" s="442"/>
      <c r="T2" s="442"/>
      <c r="U2" s="442"/>
      <c r="V2" s="442"/>
      <c r="AT2" s="19" t="s">
        <v>116</v>
      </c>
    </row>
    <row r="3" spans="1:46" s="1" customFormat="1" ht="6.95" customHeight="1" x14ac:dyDescent="0.2">
      <c r="B3" s="112"/>
      <c r="C3" s="113"/>
      <c r="D3" s="113"/>
      <c r="E3" s="113"/>
      <c r="F3" s="113"/>
      <c r="G3" s="113"/>
      <c r="H3" s="113"/>
      <c r="I3" s="113"/>
      <c r="J3" s="113"/>
      <c r="K3" s="113"/>
      <c r="L3" s="22"/>
      <c r="AT3" s="19" t="s">
        <v>90</v>
      </c>
    </row>
    <row r="4" spans="1:46" s="1" customFormat="1" ht="24.95" customHeight="1" x14ac:dyDescent="0.2">
      <c r="B4" s="22"/>
      <c r="D4" s="114" t="s">
        <v>124</v>
      </c>
      <c r="L4" s="22"/>
      <c r="M4" s="115" t="s">
        <v>10</v>
      </c>
      <c r="AT4" s="19" t="s">
        <v>4</v>
      </c>
    </row>
    <row r="5" spans="1:46" s="1" customFormat="1" ht="6.95" customHeight="1" x14ac:dyDescent="0.2">
      <c r="B5" s="22"/>
      <c r="L5" s="22"/>
    </row>
    <row r="6" spans="1:46" s="1" customFormat="1" ht="12" customHeight="1" x14ac:dyDescent="0.2">
      <c r="B6" s="22"/>
      <c r="D6" s="116" t="s">
        <v>16</v>
      </c>
      <c r="L6" s="22"/>
    </row>
    <row r="7" spans="1:46" s="1" customFormat="1" ht="16.5" customHeight="1" x14ac:dyDescent="0.2">
      <c r="B7" s="22"/>
      <c r="E7" s="459" t="str">
        <f>'Rekapitulace stavby'!K6</f>
        <v>Vybudování PPO na stokové síti v oblasti Karlín - přeložka sběrače IX Šaldova - DPS</v>
      </c>
      <c r="F7" s="460"/>
      <c r="G7" s="460"/>
      <c r="H7" s="460"/>
      <c r="L7" s="22"/>
    </row>
    <row r="8" spans="1:46" s="2" customFormat="1" ht="12" customHeight="1" x14ac:dyDescent="0.2">
      <c r="A8" s="37"/>
      <c r="B8" s="42"/>
      <c r="C8" s="37"/>
      <c r="D8" s="116" t="s">
        <v>135</v>
      </c>
      <c r="E8" s="37"/>
      <c r="F8" s="37"/>
      <c r="G8" s="37"/>
      <c r="H8" s="37"/>
      <c r="I8" s="37"/>
      <c r="J8" s="37"/>
      <c r="K8" s="37"/>
      <c r="L8" s="11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pans="1:46" s="2" customFormat="1" ht="16.5" customHeight="1" x14ac:dyDescent="0.2">
      <c r="A9" s="37"/>
      <c r="B9" s="42"/>
      <c r="C9" s="37"/>
      <c r="D9" s="37"/>
      <c r="E9" s="462" t="s">
        <v>1811</v>
      </c>
      <c r="F9" s="461"/>
      <c r="G9" s="461"/>
      <c r="H9" s="461"/>
      <c r="I9" s="37"/>
      <c r="J9" s="37"/>
      <c r="K9" s="37"/>
      <c r="L9" s="11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pans="1:46" s="2" customFormat="1" x14ac:dyDescent="0.2">
      <c r="A10" s="37"/>
      <c r="B10" s="42"/>
      <c r="C10" s="37"/>
      <c r="D10" s="37"/>
      <c r="E10" s="37"/>
      <c r="F10" s="37"/>
      <c r="G10" s="37"/>
      <c r="H10" s="37"/>
      <c r="I10" s="37"/>
      <c r="J10" s="37"/>
      <c r="K10" s="37"/>
      <c r="L10" s="11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pans="1:46" s="2" customFormat="1" ht="12" customHeight="1" x14ac:dyDescent="0.2">
      <c r="A11" s="37"/>
      <c r="B11" s="42"/>
      <c r="C11" s="37"/>
      <c r="D11" s="116" t="s">
        <v>18</v>
      </c>
      <c r="E11" s="37"/>
      <c r="F11" s="106" t="s">
        <v>79</v>
      </c>
      <c r="G11" s="37"/>
      <c r="H11" s="37"/>
      <c r="I11" s="116" t="s">
        <v>20</v>
      </c>
      <c r="J11" s="106" t="s">
        <v>79</v>
      </c>
      <c r="K11" s="37"/>
      <c r="L11" s="11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pans="1:46" s="2" customFormat="1" ht="12" customHeight="1" x14ac:dyDescent="0.2">
      <c r="A12" s="37"/>
      <c r="B12" s="42"/>
      <c r="C12" s="37"/>
      <c r="D12" s="116" t="s">
        <v>22</v>
      </c>
      <c r="E12" s="37"/>
      <c r="F12" s="106" t="s">
        <v>23</v>
      </c>
      <c r="G12" s="37"/>
      <c r="H12" s="37"/>
      <c r="I12" s="116" t="s">
        <v>24</v>
      </c>
      <c r="J12" s="118" t="str">
        <f>'Rekapitulace stavby'!AN8</f>
        <v>4. 4. 2025</v>
      </c>
      <c r="K12" s="37"/>
      <c r="L12" s="11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pans="1:46" s="2" customFormat="1" ht="10.9" customHeight="1" x14ac:dyDescent="0.2">
      <c r="A13" s="37"/>
      <c r="B13" s="42"/>
      <c r="C13" s="37"/>
      <c r="D13" s="37"/>
      <c r="E13" s="37"/>
      <c r="F13" s="37"/>
      <c r="G13" s="37"/>
      <c r="H13" s="37"/>
      <c r="I13" s="37"/>
      <c r="J13" s="37"/>
      <c r="K13" s="37"/>
      <c r="L13" s="11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pans="1:46" s="2" customFormat="1" ht="12" customHeight="1" x14ac:dyDescent="0.2">
      <c r="A14" s="37"/>
      <c r="B14" s="42"/>
      <c r="C14" s="37"/>
      <c r="D14" s="116" t="s">
        <v>30</v>
      </c>
      <c r="E14" s="37"/>
      <c r="F14" s="37"/>
      <c r="G14" s="37"/>
      <c r="H14" s="37"/>
      <c r="I14" s="116" t="s">
        <v>31</v>
      </c>
      <c r="J14" s="106" t="s">
        <v>32</v>
      </c>
      <c r="K14" s="37"/>
      <c r="L14" s="11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pans="1:46" s="2" customFormat="1" ht="18" customHeight="1" x14ac:dyDescent="0.2">
      <c r="A15" s="37"/>
      <c r="B15" s="42"/>
      <c r="C15" s="37"/>
      <c r="D15" s="37"/>
      <c r="E15" s="106" t="s">
        <v>33</v>
      </c>
      <c r="F15" s="37"/>
      <c r="G15" s="37"/>
      <c r="H15" s="37"/>
      <c r="I15" s="116" t="s">
        <v>34</v>
      </c>
      <c r="J15" s="106" t="s">
        <v>35</v>
      </c>
      <c r="K15" s="37"/>
      <c r="L15" s="11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pans="1:46" s="2" customFormat="1" ht="6.95" customHeight="1" x14ac:dyDescent="0.2">
      <c r="A16" s="37"/>
      <c r="B16" s="42"/>
      <c r="C16" s="37"/>
      <c r="D16" s="37"/>
      <c r="E16" s="37"/>
      <c r="F16" s="37"/>
      <c r="G16" s="37"/>
      <c r="H16" s="37"/>
      <c r="I16" s="37"/>
      <c r="J16" s="37"/>
      <c r="K16" s="37"/>
      <c r="L16" s="11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pans="1:31" s="2" customFormat="1" ht="12" customHeight="1" x14ac:dyDescent="0.2">
      <c r="A17" s="37"/>
      <c r="B17" s="42"/>
      <c r="C17" s="37"/>
      <c r="D17" s="116" t="s">
        <v>36</v>
      </c>
      <c r="E17" s="37"/>
      <c r="F17" s="37"/>
      <c r="G17" s="37"/>
      <c r="H17" s="37"/>
      <c r="I17" s="116" t="s">
        <v>31</v>
      </c>
      <c r="J17" s="32" t="str">
        <f>'Rekapitulace stavby'!AN13</f>
        <v>Vyplň údaj</v>
      </c>
      <c r="K17" s="37"/>
      <c r="L17" s="11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pans="1:31" s="2" customFormat="1" ht="18" customHeight="1" x14ac:dyDescent="0.2">
      <c r="A18" s="37"/>
      <c r="B18" s="42"/>
      <c r="C18" s="37"/>
      <c r="D18" s="37"/>
      <c r="E18" s="463" t="str">
        <f>'Rekapitulace stavby'!E14</f>
        <v>Vyplň údaj</v>
      </c>
      <c r="F18" s="464"/>
      <c r="G18" s="464"/>
      <c r="H18" s="464"/>
      <c r="I18" s="116" t="s">
        <v>34</v>
      </c>
      <c r="J18" s="32" t="str">
        <f>'Rekapitulace stavby'!AN14</f>
        <v>Vyplň údaj</v>
      </c>
      <c r="K18" s="37"/>
      <c r="L18" s="11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pans="1:31" s="2" customFormat="1" ht="6.95" customHeight="1" x14ac:dyDescent="0.2">
      <c r="A19" s="37"/>
      <c r="B19" s="42"/>
      <c r="C19" s="37"/>
      <c r="D19" s="37"/>
      <c r="E19" s="37"/>
      <c r="F19" s="37"/>
      <c r="G19" s="37"/>
      <c r="H19" s="37"/>
      <c r="I19" s="37"/>
      <c r="J19" s="37"/>
      <c r="K19" s="37"/>
      <c r="L19" s="11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pans="1:31" s="2" customFormat="1" ht="12" customHeight="1" x14ac:dyDescent="0.2">
      <c r="A20" s="37"/>
      <c r="B20" s="42"/>
      <c r="C20" s="37"/>
      <c r="D20" s="116" t="s">
        <v>38</v>
      </c>
      <c r="E20" s="37"/>
      <c r="F20" s="37"/>
      <c r="G20" s="37"/>
      <c r="H20" s="37"/>
      <c r="I20" s="116" t="s">
        <v>31</v>
      </c>
      <c r="J20" s="106" t="s">
        <v>39</v>
      </c>
      <c r="K20" s="37"/>
      <c r="L20" s="11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pans="1:31" s="2" customFormat="1" ht="18" customHeight="1" x14ac:dyDescent="0.2">
      <c r="A21" s="37"/>
      <c r="B21" s="42"/>
      <c r="C21" s="37"/>
      <c r="D21" s="37"/>
      <c r="E21" s="106" t="s">
        <v>40</v>
      </c>
      <c r="F21" s="37"/>
      <c r="G21" s="37"/>
      <c r="H21" s="37"/>
      <c r="I21" s="116" t="s">
        <v>34</v>
      </c>
      <c r="J21" s="106" t="s">
        <v>41</v>
      </c>
      <c r="K21" s="37"/>
      <c r="L21" s="11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pans="1:31" s="2" customFormat="1" ht="6.95" customHeight="1" x14ac:dyDescent="0.2">
      <c r="A22" s="37"/>
      <c r="B22" s="42"/>
      <c r="C22" s="37"/>
      <c r="D22" s="37"/>
      <c r="E22" s="37"/>
      <c r="F22" s="37"/>
      <c r="G22" s="37"/>
      <c r="H22" s="37"/>
      <c r="I22" s="37"/>
      <c r="J22" s="37"/>
      <c r="K22" s="37"/>
      <c r="L22" s="11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pans="1:31" s="2" customFormat="1" ht="12" customHeight="1" x14ac:dyDescent="0.2">
      <c r="A23" s="37"/>
      <c r="B23" s="42"/>
      <c r="C23" s="37"/>
      <c r="D23" s="116" t="s">
        <v>43</v>
      </c>
      <c r="E23" s="37"/>
      <c r="F23" s="37"/>
      <c r="G23" s="37"/>
      <c r="H23" s="37"/>
      <c r="I23" s="116" t="s">
        <v>31</v>
      </c>
      <c r="J23" s="106" t="s">
        <v>39</v>
      </c>
      <c r="K23" s="37"/>
      <c r="L23" s="11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pans="1:31" s="2" customFormat="1" ht="18" customHeight="1" x14ac:dyDescent="0.2">
      <c r="A24" s="37"/>
      <c r="B24" s="42"/>
      <c r="C24" s="37"/>
      <c r="D24" s="37"/>
      <c r="E24" s="106" t="s">
        <v>40</v>
      </c>
      <c r="F24" s="37"/>
      <c r="G24" s="37"/>
      <c r="H24" s="37"/>
      <c r="I24" s="116" t="s">
        <v>34</v>
      </c>
      <c r="J24" s="106" t="s">
        <v>41</v>
      </c>
      <c r="K24" s="37"/>
      <c r="L24" s="11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pans="1:31" s="2" customFormat="1" ht="6.95" customHeight="1" x14ac:dyDescent="0.2">
      <c r="A25" s="37"/>
      <c r="B25" s="42"/>
      <c r="C25" s="37"/>
      <c r="D25" s="37"/>
      <c r="E25" s="37"/>
      <c r="F25" s="37"/>
      <c r="G25" s="37"/>
      <c r="H25" s="37"/>
      <c r="I25" s="37"/>
      <c r="J25" s="37"/>
      <c r="K25" s="37"/>
      <c r="L25" s="11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pans="1:31" s="2" customFormat="1" ht="12" customHeight="1" x14ac:dyDescent="0.2">
      <c r="A26" s="37"/>
      <c r="B26" s="42"/>
      <c r="C26" s="37"/>
      <c r="D26" s="116" t="s">
        <v>44</v>
      </c>
      <c r="E26" s="37"/>
      <c r="F26" s="37"/>
      <c r="G26" s="37"/>
      <c r="H26" s="37"/>
      <c r="I26" s="37"/>
      <c r="J26" s="37"/>
      <c r="K26" s="37"/>
      <c r="L26" s="11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pans="1:31" s="8" customFormat="1" ht="47.25" customHeight="1" x14ac:dyDescent="0.2">
      <c r="A27" s="119"/>
      <c r="B27" s="120"/>
      <c r="C27" s="119"/>
      <c r="D27" s="119"/>
      <c r="E27" s="465" t="s">
        <v>45</v>
      </c>
      <c r="F27" s="465"/>
      <c r="G27" s="465"/>
      <c r="H27" s="465"/>
      <c r="I27" s="119"/>
      <c r="J27" s="119"/>
      <c r="K27" s="119"/>
      <c r="L27" s="121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pans="1:31" s="2" customFormat="1" ht="6.95" customHeight="1" x14ac:dyDescent="0.2">
      <c r="A28" s="37"/>
      <c r="B28" s="42"/>
      <c r="C28" s="37"/>
      <c r="D28" s="37"/>
      <c r="E28" s="37"/>
      <c r="F28" s="37"/>
      <c r="G28" s="37"/>
      <c r="H28" s="37"/>
      <c r="I28" s="37"/>
      <c r="J28" s="37"/>
      <c r="K28" s="37"/>
      <c r="L28" s="11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pans="1:31" s="2" customFormat="1" ht="6.95" customHeight="1" x14ac:dyDescent="0.2">
      <c r="A29" s="37"/>
      <c r="B29" s="42"/>
      <c r="C29" s="37"/>
      <c r="D29" s="122"/>
      <c r="E29" s="122"/>
      <c r="F29" s="122"/>
      <c r="G29" s="122"/>
      <c r="H29" s="122"/>
      <c r="I29" s="122"/>
      <c r="J29" s="122"/>
      <c r="K29" s="122"/>
      <c r="L29" s="11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pans="1:31" s="2" customFormat="1" ht="25.35" customHeight="1" x14ac:dyDescent="0.2">
      <c r="A30" s="37"/>
      <c r="B30" s="42"/>
      <c r="C30" s="37"/>
      <c r="D30" s="123" t="s">
        <v>46</v>
      </c>
      <c r="E30" s="37"/>
      <c r="F30" s="37"/>
      <c r="G30" s="37"/>
      <c r="H30" s="37"/>
      <c r="I30" s="37"/>
      <c r="J30" s="124">
        <f>ROUND(J80, 2)</f>
        <v>0</v>
      </c>
      <c r="K30" s="37"/>
      <c r="L30" s="11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pans="1:31" s="2" customFormat="1" ht="6.95" customHeight="1" x14ac:dyDescent="0.2">
      <c r="A31" s="37"/>
      <c r="B31" s="42"/>
      <c r="C31" s="37"/>
      <c r="D31" s="122"/>
      <c r="E31" s="122"/>
      <c r="F31" s="122"/>
      <c r="G31" s="122"/>
      <c r="H31" s="122"/>
      <c r="I31" s="122"/>
      <c r="J31" s="122"/>
      <c r="K31" s="122"/>
      <c r="L31" s="11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pans="1:31" s="2" customFormat="1" ht="14.45" customHeight="1" x14ac:dyDescent="0.2">
      <c r="A32" s="37"/>
      <c r="B32" s="42"/>
      <c r="C32" s="37"/>
      <c r="D32" s="37"/>
      <c r="E32" s="37"/>
      <c r="F32" s="125" t="s">
        <v>48</v>
      </c>
      <c r="G32" s="37"/>
      <c r="H32" s="37"/>
      <c r="I32" s="125" t="s">
        <v>47</v>
      </c>
      <c r="J32" s="125" t="s">
        <v>49</v>
      </c>
      <c r="K32" s="37"/>
      <c r="L32" s="11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pans="1:31" s="2" customFormat="1" ht="14.45" customHeight="1" x14ac:dyDescent="0.2">
      <c r="A33" s="37"/>
      <c r="B33" s="42"/>
      <c r="C33" s="37"/>
      <c r="D33" s="126" t="s">
        <v>50</v>
      </c>
      <c r="E33" s="116" t="s">
        <v>51</v>
      </c>
      <c r="F33" s="127">
        <f>ROUND((SUM(BE80:BE88)),  2)</f>
        <v>0</v>
      </c>
      <c r="G33" s="37"/>
      <c r="H33" s="37"/>
      <c r="I33" s="128">
        <v>0.21</v>
      </c>
      <c r="J33" s="127">
        <f>ROUND(((SUM(BE80:BE88))*I33),  2)</f>
        <v>0</v>
      </c>
      <c r="K33" s="37"/>
      <c r="L33" s="11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pans="1:31" s="2" customFormat="1" ht="14.45" customHeight="1" x14ac:dyDescent="0.2">
      <c r="A34" s="37"/>
      <c r="B34" s="42"/>
      <c r="C34" s="37"/>
      <c r="D34" s="37"/>
      <c r="E34" s="116" t="s">
        <v>52</v>
      </c>
      <c r="F34" s="127">
        <f>ROUND((SUM(BF80:BF88)),  2)</f>
        <v>0</v>
      </c>
      <c r="G34" s="37"/>
      <c r="H34" s="37"/>
      <c r="I34" s="128">
        <v>0.12</v>
      </c>
      <c r="J34" s="127">
        <f>ROUND(((SUM(BF80:BF88))*I34),  2)</f>
        <v>0</v>
      </c>
      <c r="K34" s="37"/>
      <c r="L34" s="11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pans="1:31" s="2" customFormat="1" ht="14.45" hidden="1" customHeight="1" x14ac:dyDescent="0.2">
      <c r="A35" s="37"/>
      <c r="B35" s="42"/>
      <c r="C35" s="37"/>
      <c r="D35" s="37"/>
      <c r="E35" s="116" t="s">
        <v>53</v>
      </c>
      <c r="F35" s="127">
        <f>ROUND((SUM(BG80:BG88)),  2)</f>
        <v>0</v>
      </c>
      <c r="G35" s="37"/>
      <c r="H35" s="37"/>
      <c r="I35" s="128">
        <v>0.21</v>
      </c>
      <c r="J35" s="127">
        <f>0</f>
        <v>0</v>
      </c>
      <c r="K35" s="37"/>
      <c r="L35" s="11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pans="1:31" s="2" customFormat="1" ht="14.45" hidden="1" customHeight="1" x14ac:dyDescent="0.2">
      <c r="A36" s="37"/>
      <c r="B36" s="42"/>
      <c r="C36" s="37"/>
      <c r="D36" s="37"/>
      <c r="E36" s="116" t="s">
        <v>54</v>
      </c>
      <c r="F36" s="127">
        <f>ROUND((SUM(BH80:BH88)),  2)</f>
        <v>0</v>
      </c>
      <c r="G36" s="37"/>
      <c r="H36" s="37"/>
      <c r="I36" s="128">
        <v>0.12</v>
      </c>
      <c r="J36" s="127">
        <f>0</f>
        <v>0</v>
      </c>
      <c r="K36" s="37"/>
      <c r="L36" s="11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pans="1:31" s="2" customFormat="1" ht="14.45" hidden="1" customHeight="1" x14ac:dyDescent="0.2">
      <c r="A37" s="37"/>
      <c r="B37" s="42"/>
      <c r="C37" s="37"/>
      <c r="D37" s="37"/>
      <c r="E37" s="116" t="s">
        <v>55</v>
      </c>
      <c r="F37" s="127">
        <f>ROUND((SUM(BI80:BI88)),  2)</f>
        <v>0</v>
      </c>
      <c r="G37" s="37"/>
      <c r="H37" s="37"/>
      <c r="I37" s="128">
        <v>0</v>
      </c>
      <c r="J37" s="127">
        <f>0</f>
        <v>0</v>
      </c>
      <c r="K37" s="37"/>
      <c r="L37" s="11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pans="1:31" s="2" customFormat="1" ht="6.95" customHeight="1" x14ac:dyDescent="0.2">
      <c r="A38" s="37"/>
      <c r="B38" s="42"/>
      <c r="C38" s="37"/>
      <c r="D38" s="37"/>
      <c r="E38" s="37"/>
      <c r="F38" s="37"/>
      <c r="G38" s="37"/>
      <c r="H38" s="37"/>
      <c r="I38" s="37"/>
      <c r="J38" s="37"/>
      <c r="K38" s="37"/>
      <c r="L38" s="11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pans="1:31" s="2" customFormat="1" ht="25.35" customHeight="1" x14ac:dyDescent="0.2">
      <c r="A39" s="37"/>
      <c r="B39" s="42"/>
      <c r="C39" s="129"/>
      <c r="D39" s="130" t="s">
        <v>56</v>
      </c>
      <c r="E39" s="131"/>
      <c r="F39" s="131"/>
      <c r="G39" s="132" t="s">
        <v>57</v>
      </c>
      <c r="H39" s="133" t="s">
        <v>58</v>
      </c>
      <c r="I39" s="131"/>
      <c r="J39" s="134">
        <f>SUM(J30:J37)</f>
        <v>0</v>
      </c>
      <c r="K39" s="135"/>
      <c r="L39" s="11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pans="1:31" s="2" customFormat="1" ht="14.45" customHeight="1" x14ac:dyDescent="0.2">
      <c r="A40" s="37"/>
      <c r="B40" s="136"/>
      <c r="C40" s="137"/>
      <c r="D40" s="137"/>
      <c r="E40" s="137"/>
      <c r="F40" s="137"/>
      <c r="G40" s="137"/>
      <c r="H40" s="137"/>
      <c r="I40" s="137"/>
      <c r="J40" s="137"/>
      <c r="K40" s="137"/>
      <c r="L40" s="11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pans="1:31" s="2" customFormat="1" ht="6.95" customHeight="1" x14ac:dyDescent="0.2">
      <c r="A44" s="37"/>
      <c r="B44" s="138"/>
      <c r="C44" s="139"/>
      <c r="D44" s="139"/>
      <c r="E44" s="139"/>
      <c r="F44" s="139"/>
      <c r="G44" s="139"/>
      <c r="H44" s="139"/>
      <c r="I44" s="139"/>
      <c r="J44" s="139"/>
      <c r="K44" s="139"/>
      <c r="L44" s="11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pans="1:31" s="2" customFormat="1" ht="24.95" customHeight="1" x14ac:dyDescent="0.2">
      <c r="A45" s="37"/>
      <c r="B45" s="38"/>
      <c r="C45" s="25" t="s">
        <v>139</v>
      </c>
      <c r="D45" s="39"/>
      <c r="E45" s="39"/>
      <c r="F45" s="39"/>
      <c r="G45" s="39"/>
      <c r="H45" s="39"/>
      <c r="I45" s="39"/>
      <c r="J45" s="39"/>
      <c r="K45" s="39"/>
      <c r="L45" s="11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pans="1:31" s="2" customFormat="1" ht="6.95" customHeight="1" x14ac:dyDescent="0.2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1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pans="1:31" s="2" customFormat="1" ht="12" customHeight="1" x14ac:dyDescent="0.2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1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pans="1:31" s="2" customFormat="1" ht="16.5" customHeight="1" x14ac:dyDescent="0.2">
      <c r="A48" s="37"/>
      <c r="B48" s="38"/>
      <c r="C48" s="39"/>
      <c r="D48" s="39"/>
      <c r="E48" s="457" t="str">
        <f>E7</f>
        <v>Vybudování PPO na stokové síti v oblasti Karlín - přeložka sběrače IX Šaldova - DPS</v>
      </c>
      <c r="F48" s="458"/>
      <c r="G48" s="458"/>
      <c r="H48" s="458"/>
      <c r="I48" s="39"/>
      <c r="J48" s="39"/>
      <c r="K48" s="39"/>
      <c r="L48" s="11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pans="1:47" s="2" customFormat="1" ht="12" customHeight="1" x14ac:dyDescent="0.2">
      <c r="A49" s="37"/>
      <c r="B49" s="38"/>
      <c r="C49" s="31" t="s">
        <v>135</v>
      </c>
      <c r="D49" s="39"/>
      <c r="E49" s="39"/>
      <c r="F49" s="39"/>
      <c r="G49" s="39"/>
      <c r="H49" s="39"/>
      <c r="I49" s="39"/>
      <c r="J49" s="39"/>
      <c r="K49" s="39"/>
      <c r="L49" s="11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pans="1:47" s="2" customFormat="1" ht="16.5" customHeight="1" x14ac:dyDescent="0.2">
      <c r="A50" s="37"/>
      <c r="B50" s="38"/>
      <c r="C50" s="39"/>
      <c r="D50" s="39"/>
      <c r="E50" s="436" t="str">
        <f>E9</f>
        <v>ON - Ostatní náklady</v>
      </c>
      <c r="F50" s="456"/>
      <c r="G50" s="456"/>
      <c r="H50" s="456"/>
      <c r="I50" s="39"/>
      <c r="J50" s="39"/>
      <c r="K50" s="39"/>
      <c r="L50" s="11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pans="1:47" s="2" customFormat="1" ht="6.95" customHeight="1" x14ac:dyDescent="0.2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1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pans="1:47" s="2" customFormat="1" ht="12" customHeight="1" x14ac:dyDescent="0.2">
      <c r="A52" s="37"/>
      <c r="B52" s="38"/>
      <c r="C52" s="31" t="s">
        <v>22</v>
      </c>
      <c r="D52" s="39"/>
      <c r="E52" s="39"/>
      <c r="F52" s="29" t="str">
        <f>F12</f>
        <v>Praha 8 - Karlín</v>
      </c>
      <c r="G52" s="39"/>
      <c r="H52" s="39"/>
      <c r="I52" s="31" t="s">
        <v>24</v>
      </c>
      <c r="J52" s="62" t="str">
        <f>IF(J12="","",J12)</f>
        <v>4. 4. 2025</v>
      </c>
      <c r="K52" s="39"/>
      <c r="L52" s="11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pans="1:47" s="2" customFormat="1" ht="6.95" customHeight="1" x14ac:dyDescent="0.2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1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pans="1:47" s="2" customFormat="1" ht="25.7" customHeight="1" x14ac:dyDescent="0.2">
      <c r="A54" s="37"/>
      <c r="B54" s="38"/>
      <c r="C54" s="31" t="s">
        <v>30</v>
      </c>
      <c r="D54" s="39"/>
      <c r="E54" s="39"/>
      <c r="F54" s="29" t="str">
        <f>E15</f>
        <v>Pražská vodohospodářská společnost a.s., Praha 6</v>
      </c>
      <c r="G54" s="39"/>
      <c r="H54" s="39"/>
      <c r="I54" s="31" t="s">
        <v>38</v>
      </c>
      <c r="J54" s="35" t="str">
        <f>E21</f>
        <v>Sweco a.s., Táborská 31, Praha 4</v>
      </c>
      <c r="K54" s="39"/>
      <c r="L54" s="11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pans="1:47" s="2" customFormat="1" ht="25.7" customHeight="1" x14ac:dyDescent="0.2">
      <c r="A55" s="37"/>
      <c r="B55" s="38"/>
      <c r="C55" s="31" t="s">
        <v>36</v>
      </c>
      <c r="D55" s="39"/>
      <c r="E55" s="39"/>
      <c r="F55" s="29" t="str">
        <f>IF(E18="","",E18)</f>
        <v>Vyplň údaj</v>
      </c>
      <c r="G55" s="39"/>
      <c r="H55" s="39"/>
      <c r="I55" s="31" t="s">
        <v>43</v>
      </c>
      <c r="J55" s="35" t="str">
        <f>E24</f>
        <v>Sweco a.s., Táborská 31, Praha 4</v>
      </c>
      <c r="K55" s="39"/>
      <c r="L55" s="11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pans="1:47" s="2" customFormat="1" ht="10.35" customHeight="1" x14ac:dyDescent="0.2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1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pans="1:47" s="2" customFormat="1" ht="29.25" customHeight="1" x14ac:dyDescent="0.2">
      <c r="A57" s="37"/>
      <c r="B57" s="38"/>
      <c r="C57" s="140" t="s">
        <v>140</v>
      </c>
      <c r="D57" s="141"/>
      <c r="E57" s="141"/>
      <c r="F57" s="141"/>
      <c r="G57" s="141"/>
      <c r="H57" s="141"/>
      <c r="I57" s="141"/>
      <c r="J57" s="142" t="s">
        <v>141</v>
      </c>
      <c r="K57" s="141"/>
      <c r="L57" s="11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pans="1:47" s="2" customFormat="1" ht="10.35" customHeight="1" x14ac:dyDescent="0.2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1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pans="1:47" s="2" customFormat="1" ht="22.9" customHeight="1" x14ac:dyDescent="0.2">
      <c r="A59" s="37"/>
      <c r="B59" s="38"/>
      <c r="C59" s="143" t="s">
        <v>78</v>
      </c>
      <c r="D59" s="39"/>
      <c r="E59" s="39"/>
      <c r="F59" s="39"/>
      <c r="G59" s="39"/>
      <c r="H59" s="39"/>
      <c r="I59" s="39"/>
      <c r="J59" s="80">
        <f>J80</f>
        <v>0</v>
      </c>
      <c r="K59" s="39"/>
      <c r="L59" s="11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9" t="s">
        <v>142</v>
      </c>
    </row>
    <row r="60" spans="1:47" s="9" customFormat="1" ht="24.95" customHeight="1" x14ac:dyDescent="0.2">
      <c r="B60" s="144"/>
      <c r="C60" s="145"/>
      <c r="D60" s="146" t="s">
        <v>1812</v>
      </c>
      <c r="E60" s="147"/>
      <c r="F60" s="147"/>
      <c r="G60" s="147"/>
      <c r="H60" s="147"/>
      <c r="I60" s="147"/>
      <c r="J60" s="148">
        <f>J81</f>
        <v>0</v>
      </c>
      <c r="K60" s="145"/>
      <c r="L60" s="149"/>
    </row>
    <row r="61" spans="1:47" s="2" customFormat="1" ht="21.75" customHeight="1" x14ac:dyDescent="0.2">
      <c r="A61" s="37"/>
      <c r="B61" s="38"/>
      <c r="C61" s="39"/>
      <c r="D61" s="39"/>
      <c r="E61" s="39"/>
      <c r="F61" s="39"/>
      <c r="G61" s="39"/>
      <c r="H61" s="39"/>
      <c r="I61" s="39"/>
      <c r="J61" s="39"/>
      <c r="K61" s="39"/>
      <c r="L61" s="11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pans="1:47" s="2" customFormat="1" ht="6.95" customHeight="1" x14ac:dyDescent="0.2">
      <c r="A62" s="37"/>
      <c r="B62" s="50"/>
      <c r="C62" s="51"/>
      <c r="D62" s="51"/>
      <c r="E62" s="51"/>
      <c r="F62" s="51"/>
      <c r="G62" s="51"/>
      <c r="H62" s="51"/>
      <c r="I62" s="51"/>
      <c r="J62" s="51"/>
      <c r="K62" s="51"/>
      <c r="L62" s="117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6" spans="1:63" s="2" customFormat="1" ht="6.95" customHeight="1" x14ac:dyDescent="0.2">
      <c r="A66" s="37"/>
      <c r="B66" s="52"/>
      <c r="C66" s="53"/>
      <c r="D66" s="53"/>
      <c r="E66" s="53"/>
      <c r="F66" s="53"/>
      <c r="G66" s="53"/>
      <c r="H66" s="53"/>
      <c r="I66" s="53"/>
      <c r="J66" s="53"/>
      <c r="K66" s="53"/>
      <c r="L66" s="117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spans="1:63" s="2" customFormat="1" ht="24.95" customHeight="1" x14ac:dyDescent="0.2">
      <c r="A67" s="37"/>
      <c r="B67" s="38"/>
      <c r="C67" s="25" t="s">
        <v>156</v>
      </c>
      <c r="D67" s="39"/>
      <c r="E67" s="39"/>
      <c r="F67" s="39"/>
      <c r="G67" s="39"/>
      <c r="H67" s="39"/>
      <c r="I67" s="39"/>
      <c r="J67" s="39"/>
      <c r="K67" s="39"/>
      <c r="L67" s="117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pans="1:63" s="2" customFormat="1" ht="6.95" customHeight="1" x14ac:dyDescent="0.2">
      <c r="A68" s="37"/>
      <c r="B68" s="38"/>
      <c r="C68" s="39"/>
      <c r="D68" s="39"/>
      <c r="E68" s="39"/>
      <c r="F68" s="39"/>
      <c r="G68" s="39"/>
      <c r="H68" s="39"/>
      <c r="I68" s="39"/>
      <c r="J68" s="39"/>
      <c r="K68" s="39"/>
      <c r="L68" s="117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pans="1:63" s="2" customFormat="1" ht="12" customHeight="1" x14ac:dyDescent="0.2">
      <c r="A69" s="37"/>
      <c r="B69" s="38"/>
      <c r="C69" s="31" t="s">
        <v>16</v>
      </c>
      <c r="D69" s="39"/>
      <c r="E69" s="39"/>
      <c r="F69" s="39"/>
      <c r="G69" s="39"/>
      <c r="H69" s="39"/>
      <c r="I69" s="39"/>
      <c r="J69" s="39"/>
      <c r="K69" s="39"/>
      <c r="L69" s="117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pans="1:63" s="2" customFormat="1" ht="16.5" customHeight="1" x14ac:dyDescent="0.2">
      <c r="A70" s="37"/>
      <c r="B70" s="38"/>
      <c r="C70" s="39"/>
      <c r="D70" s="39"/>
      <c r="E70" s="457" t="str">
        <f>E7</f>
        <v>Vybudování PPO na stokové síti v oblasti Karlín - přeložka sběrače IX Šaldova - DPS</v>
      </c>
      <c r="F70" s="458"/>
      <c r="G70" s="458"/>
      <c r="H70" s="458"/>
      <c r="I70" s="39"/>
      <c r="J70" s="39"/>
      <c r="K70" s="39"/>
      <c r="L70" s="117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pans="1:63" s="2" customFormat="1" ht="12" customHeight="1" x14ac:dyDescent="0.2">
      <c r="A71" s="37"/>
      <c r="B71" s="38"/>
      <c r="C71" s="31" t="s">
        <v>135</v>
      </c>
      <c r="D71" s="39"/>
      <c r="E71" s="39"/>
      <c r="F71" s="39"/>
      <c r="G71" s="39"/>
      <c r="H71" s="39"/>
      <c r="I71" s="39"/>
      <c r="J71" s="39"/>
      <c r="K71" s="39"/>
      <c r="L71" s="117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pans="1:63" s="2" customFormat="1" ht="16.5" customHeight="1" x14ac:dyDescent="0.2">
      <c r="A72" s="37"/>
      <c r="B72" s="38"/>
      <c r="C72" s="39"/>
      <c r="D72" s="39"/>
      <c r="E72" s="436" t="str">
        <f>E9</f>
        <v>ON - Ostatní náklady</v>
      </c>
      <c r="F72" s="456"/>
      <c r="G72" s="456"/>
      <c r="H72" s="456"/>
      <c r="I72" s="39"/>
      <c r="J72" s="39"/>
      <c r="K72" s="39"/>
      <c r="L72" s="117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pans="1:63" s="2" customFormat="1" ht="6.95" customHeight="1" x14ac:dyDescent="0.2">
      <c r="A73" s="37"/>
      <c r="B73" s="38"/>
      <c r="C73" s="39"/>
      <c r="D73" s="39"/>
      <c r="E73" s="39"/>
      <c r="F73" s="39"/>
      <c r="G73" s="39"/>
      <c r="H73" s="39"/>
      <c r="I73" s="39"/>
      <c r="J73" s="39"/>
      <c r="K73" s="39"/>
      <c r="L73" s="117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pans="1:63" s="2" customFormat="1" ht="12" customHeight="1" x14ac:dyDescent="0.2">
      <c r="A74" s="37"/>
      <c r="B74" s="38"/>
      <c r="C74" s="31" t="s">
        <v>22</v>
      </c>
      <c r="D74" s="39"/>
      <c r="E74" s="39"/>
      <c r="F74" s="29" t="str">
        <f>F12</f>
        <v>Praha 8 - Karlín</v>
      </c>
      <c r="G74" s="39"/>
      <c r="H74" s="39"/>
      <c r="I74" s="31" t="s">
        <v>24</v>
      </c>
      <c r="J74" s="62" t="str">
        <f>IF(J12="","",J12)</f>
        <v>4. 4. 2025</v>
      </c>
      <c r="K74" s="39"/>
      <c r="L74" s="117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pans="1:63" s="2" customFormat="1" ht="6.95" customHeight="1" x14ac:dyDescent="0.2">
      <c r="A75" s="37"/>
      <c r="B75" s="38"/>
      <c r="C75" s="39"/>
      <c r="D75" s="39"/>
      <c r="E75" s="39"/>
      <c r="F75" s="39"/>
      <c r="G75" s="39"/>
      <c r="H75" s="39"/>
      <c r="I75" s="39"/>
      <c r="J75" s="39"/>
      <c r="K75" s="39"/>
      <c r="L75" s="117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pans="1:63" s="2" customFormat="1" ht="25.7" customHeight="1" x14ac:dyDescent="0.2">
      <c r="A76" s="37"/>
      <c r="B76" s="38"/>
      <c r="C76" s="31" t="s">
        <v>30</v>
      </c>
      <c r="D76" s="39"/>
      <c r="E76" s="39"/>
      <c r="F76" s="29" t="str">
        <f>E15</f>
        <v>Pražská vodohospodářská společnost a.s., Praha 6</v>
      </c>
      <c r="G76" s="39"/>
      <c r="H76" s="39"/>
      <c r="I76" s="31" t="s">
        <v>38</v>
      </c>
      <c r="J76" s="35" t="str">
        <f>E21</f>
        <v>Sweco a.s., Táborská 31, Praha 4</v>
      </c>
      <c r="K76" s="39"/>
      <c r="L76" s="11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pans="1:63" s="2" customFormat="1" ht="25.7" customHeight="1" x14ac:dyDescent="0.2">
      <c r="A77" s="37"/>
      <c r="B77" s="38"/>
      <c r="C77" s="31" t="s">
        <v>36</v>
      </c>
      <c r="D77" s="39"/>
      <c r="E77" s="39"/>
      <c r="F77" s="29" t="str">
        <f>IF(E18="","",E18)</f>
        <v>Vyplň údaj</v>
      </c>
      <c r="G77" s="39"/>
      <c r="H77" s="39"/>
      <c r="I77" s="31" t="s">
        <v>43</v>
      </c>
      <c r="J77" s="35" t="str">
        <f>E24</f>
        <v>Sweco a.s., Táborská 31, Praha 4</v>
      </c>
      <c r="K77" s="39"/>
      <c r="L77" s="117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pans="1:63" s="2" customFormat="1" ht="10.35" customHeight="1" x14ac:dyDescent="0.2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17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pans="1:63" s="11" customFormat="1" ht="29.25" customHeight="1" x14ac:dyDescent="0.2">
      <c r="A79" s="155"/>
      <c r="B79" s="156"/>
      <c r="C79" s="157" t="s">
        <v>157</v>
      </c>
      <c r="D79" s="158" t="s">
        <v>65</v>
      </c>
      <c r="E79" s="158" t="s">
        <v>61</v>
      </c>
      <c r="F79" s="158" t="s">
        <v>62</v>
      </c>
      <c r="G79" s="158" t="s">
        <v>158</v>
      </c>
      <c r="H79" s="158" t="s">
        <v>159</v>
      </c>
      <c r="I79" s="158" t="s">
        <v>160</v>
      </c>
      <c r="J79" s="158" t="s">
        <v>141</v>
      </c>
      <c r="K79" s="159" t="s">
        <v>161</v>
      </c>
      <c r="L79" s="160"/>
      <c r="M79" s="71" t="s">
        <v>79</v>
      </c>
      <c r="N79" s="72" t="s">
        <v>50</v>
      </c>
      <c r="O79" s="72" t="s">
        <v>162</v>
      </c>
      <c r="P79" s="72" t="s">
        <v>163</v>
      </c>
      <c r="Q79" s="72" t="s">
        <v>164</v>
      </c>
      <c r="R79" s="72" t="s">
        <v>165</v>
      </c>
      <c r="S79" s="72" t="s">
        <v>166</v>
      </c>
      <c r="T79" s="73" t="s">
        <v>167</v>
      </c>
      <c r="U79" s="155"/>
      <c r="V79" s="155"/>
      <c r="W79" s="155"/>
      <c r="X79" s="155"/>
      <c r="Y79" s="155"/>
      <c r="Z79" s="155"/>
      <c r="AA79" s="155"/>
      <c r="AB79" s="155"/>
      <c r="AC79" s="155"/>
      <c r="AD79" s="155"/>
      <c r="AE79" s="155"/>
    </row>
    <row r="80" spans="1:63" s="2" customFormat="1" ht="22.9" customHeight="1" x14ac:dyDescent="0.25">
      <c r="A80" s="37"/>
      <c r="B80" s="38"/>
      <c r="C80" s="78" t="s">
        <v>168</v>
      </c>
      <c r="D80" s="39"/>
      <c r="E80" s="39"/>
      <c r="F80" s="39"/>
      <c r="G80" s="39"/>
      <c r="H80" s="39"/>
      <c r="I80" s="39"/>
      <c r="J80" s="161">
        <f>BK80</f>
        <v>0</v>
      </c>
      <c r="K80" s="39"/>
      <c r="L80" s="42"/>
      <c r="M80" s="74"/>
      <c r="N80" s="162"/>
      <c r="O80" s="75"/>
      <c r="P80" s="163">
        <f>P81</f>
        <v>0</v>
      </c>
      <c r="Q80" s="75"/>
      <c r="R80" s="163">
        <f>R81</f>
        <v>0</v>
      </c>
      <c r="S80" s="75"/>
      <c r="T80" s="164">
        <f>T81</f>
        <v>0</v>
      </c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  <c r="AT80" s="19" t="s">
        <v>80</v>
      </c>
      <c r="AU80" s="19" t="s">
        <v>142</v>
      </c>
      <c r="BK80" s="165">
        <f>BK81</f>
        <v>0</v>
      </c>
    </row>
    <row r="81" spans="1:65" s="12" customFormat="1" ht="25.9" customHeight="1" x14ac:dyDescent="0.2">
      <c r="B81" s="166"/>
      <c r="C81" s="167"/>
      <c r="D81" s="168" t="s">
        <v>80</v>
      </c>
      <c r="E81" s="169" t="s">
        <v>1813</v>
      </c>
      <c r="F81" s="169" t="s">
        <v>115</v>
      </c>
      <c r="G81" s="167"/>
      <c r="H81" s="167"/>
      <c r="I81" s="170"/>
      <c r="J81" s="171">
        <f>BK81</f>
        <v>0</v>
      </c>
      <c r="K81" s="167"/>
      <c r="L81" s="172"/>
      <c r="M81" s="173"/>
      <c r="N81" s="174"/>
      <c r="O81" s="174"/>
      <c r="P81" s="175">
        <f>SUM(P82:P88)</f>
        <v>0</v>
      </c>
      <c r="Q81" s="174"/>
      <c r="R81" s="175">
        <f>SUM(R82:R88)</f>
        <v>0</v>
      </c>
      <c r="S81" s="174"/>
      <c r="T81" s="176">
        <f>SUM(T82:T88)</f>
        <v>0</v>
      </c>
      <c r="AR81" s="177" t="s">
        <v>178</v>
      </c>
      <c r="AT81" s="178" t="s">
        <v>80</v>
      </c>
      <c r="AU81" s="178" t="s">
        <v>81</v>
      </c>
      <c r="AY81" s="177" t="s">
        <v>171</v>
      </c>
      <c r="BK81" s="179">
        <f>SUM(BK82:BK88)</f>
        <v>0</v>
      </c>
    </row>
    <row r="82" spans="1:65" s="2" customFormat="1" ht="24.2" customHeight="1" x14ac:dyDescent="0.2">
      <c r="A82" s="37"/>
      <c r="B82" s="38"/>
      <c r="C82" s="182" t="s">
        <v>88</v>
      </c>
      <c r="D82" s="182" t="s">
        <v>173</v>
      </c>
      <c r="E82" s="183" t="s">
        <v>1800</v>
      </c>
      <c r="F82" s="184" t="s">
        <v>1814</v>
      </c>
      <c r="G82" s="185" t="s">
        <v>176</v>
      </c>
      <c r="H82" s="186">
        <v>1</v>
      </c>
      <c r="I82" s="187"/>
      <c r="J82" s="188">
        <f t="shared" ref="J82:J88" si="0">ROUND(I82*H82,2)</f>
        <v>0</v>
      </c>
      <c r="K82" s="184" t="s">
        <v>177</v>
      </c>
      <c r="L82" s="42"/>
      <c r="M82" s="189" t="s">
        <v>79</v>
      </c>
      <c r="N82" s="190" t="s">
        <v>51</v>
      </c>
      <c r="O82" s="67"/>
      <c r="P82" s="191">
        <f t="shared" ref="P82:P88" si="1">O82*H82</f>
        <v>0</v>
      </c>
      <c r="Q82" s="191">
        <v>0</v>
      </c>
      <c r="R82" s="191">
        <f t="shared" ref="R82:R88" si="2">Q82*H82</f>
        <v>0</v>
      </c>
      <c r="S82" s="191">
        <v>0</v>
      </c>
      <c r="T82" s="192">
        <f t="shared" ref="T82:T88" si="3">S82*H82</f>
        <v>0</v>
      </c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R82" s="193" t="s">
        <v>1815</v>
      </c>
      <c r="AT82" s="193" t="s">
        <v>173</v>
      </c>
      <c r="AU82" s="193" t="s">
        <v>88</v>
      </c>
      <c r="AY82" s="19" t="s">
        <v>171</v>
      </c>
      <c r="BE82" s="194">
        <f t="shared" ref="BE82:BE88" si="4">IF(N82="základní",J82,0)</f>
        <v>0</v>
      </c>
      <c r="BF82" s="194">
        <f t="shared" ref="BF82:BF88" si="5">IF(N82="snížená",J82,0)</f>
        <v>0</v>
      </c>
      <c r="BG82" s="194">
        <f t="shared" ref="BG82:BG88" si="6">IF(N82="zákl. přenesená",J82,0)</f>
        <v>0</v>
      </c>
      <c r="BH82" s="194">
        <f t="shared" ref="BH82:BH88" si="7">IF(N82="sníž. přenesená",J82,0)</f>
        <v>0</v>
      </c>
      <c r="BI82" s="194">
        <f t="shared" ref="BI82:BI88" si="8">IF(N82="nulová",J82,0)</f>
        <v>0</v>
      </c>
      <c r="BJ82" s="19" t="s">
        <v>88</v>
      </c>
      <c r="BK82" s="194">
        <f t="shared" ref="BK82:BK88" si="9">ROUND(I82*H82,2)</f>
        <v>0</v>
      </c>
      <c r="BL82" s="19" t="s">
        <v>1815</v>
      </c>
      <c r="BM82" s="193" t="s">
        <v>1816</v>
      </c>
    </row>
    <row r="83" spans="1:65" s="2" customFormat="1" ht="16.5" customHeight="1" x14ac:dyDescent="0.2">
      <c r="A83" s="37"/>
      <c r="B83" s="38"/>
      <c r="C83" s="182" t="s">
        <v>90</v>
      </c>
      <c r="D83" s="182" t="s">
        <v>173</v>
      </c>
      <c r="E83" s="183" t="s">
        <v>1805</v>
      </c>
      <c r="F83" s="184" t="s">
        <v>1817</v>
      </c>
      <c r="G83" s="185" t="s">
        <v>176</v>
      </c>
      <c r="H83" s="186">
        <v>1</v>
      </c>
      <c r="I83" s="187"/>
      <c r="J83" s="188">
        <f t="shared" si="0"/>
        <v>0</v>
      </c>
      <c r="K83" s="184" t="s">
        <v>177</v>
      </c>
      <c r="L83" s="42"/>
      <c r="M83" s="189" t="s">
        <v>79</v>
      </c>
      <c r="N83" s="190" t="s">
        <v>51</v>
      </c>
      <c r="O83" s="67"/>
      <c r="P83" s="191">
        <f t="shared" si="1"/>
        <v>0</v>
      </c>
      <c r="Q83" s="191">
        <v>0</v>
      </c>
      <c r="R83" s="191">
        <f t="shared" si="2"/>
        <v>0</v>
      </c>
      <c r="S83" s="191">
        <v>0</v>
      </c>
      <c r="T83" s="192">
        <f t="shared" si="3"/>
        <v>0</v>
      </c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R83" s="193" t="s">
        <v>1815</v>
      </c>
      <c r="AT83" s="193" t="s">
        <v>173</v>
      </c>
      <c r="AU83" s="193" t="s">
        <v>88</v>
      </c>
      <c r="AY83" s="19" t="s">
        <v>171</v>
      </c>
      <c r="BE83" s="194">
        <f t="shared" si="4"/>
        <v>0</v>
      </c>
      <c r="BF83" s="194">
        <f t="shared" si="5"/>
        <v>0</v>
      </c>
      <c r="BG83" s="194">
        <f t="shared" si="6"/>
        <v>0</v>
      </c>
      <c r="BH83" s="194">
        <f t="shared" si="7"/>
        <v>0</v>
      </c>
      <c r="BI83" s="194">
        <f t="shared" si="8"/>
        <v>0</v>
      </c>
      <c r="BJ83" s="19" t="s">
        <v>88</v>
      </c>
      <c r="BK83" s="194">
        <f t="shared" si="9"/>
        <v>0</v>
      </c>
      <c r="BL83" s="19" t="s">
        <v>1815</v>
      </c>
      <c r="BM83" s="193" t="s">
        <v>1818</v>
      </c>
    </row>
    <row r="84" spans="1:65" s="2" customFormat="1" ht="16.5" customHeight="1" x14ac:dyDescent="0.2">
      <c r="A84" s="37"/>
      <c r="B84" s="38"/>
      <c r="C84" s="182" t="s">
        <v>193</v>
      </c>
      <c r="D84" s="182" t="s">
        <v>173</v>
      </c>
      <c r="E84" s="183" t="s">
        <v>1809</v>
      </c>
      <c r="F84" s="184" t="s">
        <v>1819</v>
      </c>
      <c r="G84" s="185" t="s">
        <v>176</v>
      </c>
      <c r="H84" s="186">
        <v>1</v>
      </c>
      <c r="I84" s="187"/>
      <c r="J84" s="188">
        <f t="shared" si="0"/>
        <v>0</v>
      </c>
      <c r="K84" s="184" t="s">
        <v>177</v>
      </c>
      <c r="L84" s="42"/>
      <c r="M84" s="189" t="s">
        <v>79</v>
      </c>
      <c r="N84" s="190" t="s">
        <v>51</v>
      </c>
      <c r="O84" s="67"/>
      <c r="P84" s="191">
        <f t="shared" si="1"/>
        <v>0</v>
      </c>
      <c r="Q84" s="191">
        <v>0</v>
      </c>
      <c r="R84" s="191">
        <f t="shared" si="2"/>
        <v>0</v>
      </c>
      <c r="S84" s="191">
        <v>0</v>
      </c>
      <c r="T84" s="192">
        <f t="shared" si="3"/>
        <v>0</v>
      </c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R84" s="193" t="s">
        <v>1815</v>
      </c>
      <c r="AT84" s="193" t="s">
        <v>173</v>
      </c>
      <c r="AU84" s="193" t="s">
        <v>88</v>
      </c>
      <c r="AY84" s="19" t="s">
        <v>171</v>
      </c>
      <c r="BE84" s="194">
        <f t="shared" si="4"/>
        <v>0</v>
      </c>
      <c r="BF84" s="194">
        <f t="shared" si="5"/>
        <v>0</v>
      </c>
      <c r="BG84" s="194">
        <f t="shared" si="6"/>
        <v>0</v>
      </c>
      <c r="BH84" s="194">
        <f t="shared" si="7"/>
        <v>0</v>
      </c>
      <c r="BI84" s="194">
        <f t="shared" si="8"/>
        <v>0</v>
      </c>
      <c r="BJ84" s="19" t="s">
        <v>88</v>
      </c>
      <c r="BK84" s="194">
        <f t="shared" si="9"/>
        <v>0</v>
      </c>
      <c r="BL84" s="19" t="s">
        <v>1815</v>
      </c>
      <c r="BM84" s="193" t="s">
        <v>1820</v>
      </c>
    </row>
    <row r="85" spans="1:65" s="2" customFormat="1" ht="16.5" customHeight="1" x14ac:dyDescent="0.2">
      <c r="A85" s="37"/>
      <c r="B85" s="38"/>
      <c r="C85" s="182" t="s">
        <v>178</v>
      </c>
      <c r="D85" s="182" t="s">
        <v>173</v>
      </c>
      <c r="E85" s="183" t="s">
        <v>1821</v>
      </c>
      <c r="F85" s="184" t="s">
        <v>1822</v>
      </c>
      <c r="G85" s="185" t="s">
        <v>176</v>
      </c>
      <c r="H85" s="186">
        <v>1</v>
      </c>
      <c r="I85" s="187"/>
      <c r="J85" s="188">
        <f t="shared" si="0"/>
        <v>0</v>
      </c>
      <c r="K85" s="184" t="s">
        <v>177</v>
      </c>
      <c r="L85" s="42"/>
      <c r="M85" s="189" t="s">
        <v>79</v>
      </c>
      <c r="N85" s="190" t="s">
        <v>51</v>
      </c>
      <c r="O85" s="67"/>
      <c r="P85" s="191">
        <f t="shared" si="1"/>
        <v>0</v>
      </c>
      <c r="Q85" s="191">
        <v>0</v>
      </c>
      <c r="R85" s="191">
        <f t="shared" si="2"/>
        <v>0</v>
      </c>
      <c r="S85" s="191">
        <v>0</v>
      </c>
      <c r="T85" s="192">
        <f t="shared" si="3"/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R85" s="193" t="s">
        <v>1815</v>
      </c>
      <c r="AT85" s="193" t="s">
        <v>173</v>
      </c>
      <c r="AU85" s="193" t="s">
        <v>88</v>
      </c>
      <c r="AY85" s="19" t="s">
        <v>171</v>
      </c>
      <c r="BE85" s="194">
        <f t="shared" si="4"/>
        <v>0</v>
      </c>
      <c r="BF85" s="194">
        <f t="shared" si="5"/>
        <v>0</v>
      </c>
      <c r="BG85" s="194">
        <f t="shared" si="6"/>
        <v>0</v>
      </c>
      <c r="BH85" s="194">
        <f t="shared" si="7"/>
        <v>0</v>
      </c>
      <c r="BI85" s="194">
        <f t="shared" si="8"/>
        <v>0</v>
      </c>
      <c r="BJ85" s="19" t="s">
        <v>88</v>
      </c>
      <c r="BK85" s="194">
        <f t="shared" si="9"/>
        <v>0</v>
      </c>
      <c r="BL85" s="19" t="s">
        <v>1815</v>
      </c>
      <c r="BM85" s="193" t="s">
        <v>1823</v>
      </c>
    </row>
    <row r="86" spans="1:65" s="2" customFormat="1" ht="16.5" customHeight="1" x14ac:dyDescent="0.2">
      <c r="A86" s="37"/>
      <c r="B86" s="38"/>
      <c r="C86" s="182" t="s">
        <v>208</v>
      </c>
      <c r="D86" s="182" t="s">
        <v>173</v>
      </c>
      <c r="E86" s="183" t="s">
        <v>1824</v>
      </c>
      <c r="F86" s="184" t="s">
        <v>1825</v>
      </c>
      <c r="G86" s="185" t="s">
        <v>176</v>
      </c>
      <c r="H86" s="186">
        <v>1</v>
      </c>
      <c r="I86" s="187"/>
      <c r="J86" s="188">
        <f t="shared" si="0"/>
        <v>0</v>
      </c>
      <c r="K86" s="184" t="s">
        <v>177</v>
      </c>
      <c r="L86" s="42"/>
      <c r="M86" s="189" t="s">
        <v>79</v>
      </c>
      <c r="N86" s="190" t="s">
        <v>51</v>
      </c>
      <c r="O86" s="67"/>
      <c r="P86" s="191">
        <f t="shared" si="1"/>
        <v>0</v>
      </c>
      <c r="Q86" s="191">
        <v>0</v>
      </c>
      <c r="R86" s="191">
        <f t="shared" si="2"/>
        <v>0</v>
      </c>
      <c r="S86" s="191">
        <v>0</v>
      </c>
      <c r="T86" s="192">
        <f t="shared" si="3"/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193" t="s">
        <v>1815</v>
      </c>
      <c r="AT86" s="193" t="s">
        <v>173</v>
      </c>
      <c r="AU86" s="193" t="s">
        <v>88</v>
      </c>
      <c r="AY86" s="19" t="s">
        <v>171</v>
      </c>
      <c r="BE86" s="194">
        <f t="shared" si="4"/>
        <v>0</v>
      </c>
      <c r="BF86" s="194">
        <f t="shared" si="5"/>
        <v>0</v>
      </c>
      <c r="BG86" s="194">
        <f t="shared" si="6"/>
        <v>0</v>
      </c>
      <c r="BH86" s="194">
        <f t="shared" si="7"/>
        <v>0</v>
      </c>
      <c r="BI86" s="194">
        <f t="shared" si="8"/>
        <v>0</v>
      </c>
      <c r="BJ86" s="19" t="s">
        <v>88</v>
      </c>
      <c r="BK86" s="194">
        <f t="shared" si="9"/>
        <v>0</v>
      </c>
      <c r="BL86" s="19" t="s">
        <v>1815</v>
      </c>
      <c r="BM86" s="193" t="s">
        <v>1826</v>
      </c>
    </row>
    <row r="87" spans="1:65" s="2" customFormat="1" ht="16.5" customHeight="1" x14ac:dyDescent="0.2">
      <c r="A87" s="37"/>
      <c r="B87" s="38"/>
      <c r="C87" s="182" t="s">
        <v>217</v>
      </c>
      <c r="D87" s="182" t="s">
        <v>173</v>
      </c>
      <c r="E87" s="183" t="s">
        <v>1827</v>
      </c>
      <c r="F87" s="184" t="s">
        <v>1828</v>
      </c>
      <c r="G87" s="185" t="s">
        <v>176</v>
      </c>
      <c r="H87" s="186">
        <v>1</v>
      </c>
      <c r="I87" s="187"/>
      <c r="J87" s="188">
        <f t="shared" si="0"/>
        <v>0</v>
      </c>
      <c r="K87" s="184" t="s">
        <v>177</v>
      </c>
      <c r="L87" s="42"/>
      <c r="M87" s="189" t="s">
        <v>79</v>
      </c>
      <c r="N87" s="190" t="s">
        <v>51</v>
      </c>
      <c r="O87" s="67"/>
      <c r="P87" s="191">
        <f t="shared" si="1"/>
        <v>0</v>
      </c>
      <c r="Q87" s="191">
        <v>0</v>
      </c>
      <c r="R87" s="191">
        <f t="shared" si="2"/>
        <v>0</v>
      </c>
      <c r="S87" s="191">
        <v>0</v>
      </c>
      <c r="T87" s="192">
        <f t="shared" si="3"/>
        <v>0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R87" s="193" t="s">
        <v>1815</v>
      </c>
      <c r="AT87" s="193" t="s">
        <v>173</v>
      </c>
      <c r="AU87" s="193" t="s">
        <v>88</v>
      </c>
      <c r="AY87" s="19" t="s">
        <v>171</v>
      </c>
      <c r="BE87" s="194">
        <f t="shared" si="4"/>
        <v>0</v>
      </c>
      <c r="BF87" s="194">
        <f t="shared" si="5"/>
        <v>0</v>
      </c>
      <c r="BG87" s="194">
        <f t="shared" si="6"/>
        <v>0</v>
      </c>
      <c r="BH87" s="194">
        <f t="shared" si="7"/>
        <v>0</v>
      </c>
      <c r="BI87" s="194">
        <f t="shared" si="8"/>
        <v>0</v>
      </c>
      <c r="BJ87" s="19" t="s">
        <v>88</v>
      </c>
      <c r="BK87" s="194">
        <f t="shared" si="9"/>
        <v>0</v>
      </c>
      <c r="BL87" s="19" t="s">
        <v>1815</v>
      </c>
      <c r="BM87" s="193" t="s">
        <v>1829</v>
      </c>
    </row>
    <row r="88" spans="1:65" s="2" customFormat="1" ht="16.5" customHeight="1" x14ac:dyDescent="0.2">
      <c r="A88" s="37"/>
      <c r="B88" s="38"/>
      <c r="C88" s="182" t="s">
        <v>224</v>
      </c>
      <c r="D88" s="182" t="s">
        <v>173</v>
      </c>
      <c r="E88" s="183" t="s">
        <v>1830</v>
      </c>
      <c r="F88" s="184" t="s">
        <v>1831</v>
      </c>
      <c r="G88" s="185" t="s">
        <v>176</v>
      </c>
      <c r="H88" s="186">
        <v>1</v>
      </c>
      <c r="I88" s="187"/>
      <c r="J88" s="188">
        <f t="shared" si="0"/>
        <v>0</v>
      </c>
      <c r="K88" s="184" t="s">
        <v>177</v>
      </c>
      <c r="L88" s="42"/>
      <c r="M88" s="244" t="s">
        <v>79</v>
      </c>
      <c r="N88" s="245" t="s">
        <v>51</v>
      </c>
      <c r="O88" s="246"/>
      <c r="P88" s="247">
        <f t="shared" si="1"/>
        <v>0</v>
      </c>
      <c r="Q88" s="247">
        <v>0</v>
      </c>
      <c r="R88" s="247">
        <f t="shared" si="2"/>
        <v>0</v>
      </c>
      <c r="S88" s="247">
        <v>0</v>
      </c>
      <c r="T88" s="248">
        <f t="shared" si="3"/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193" t="s">
        <v>1815</v>
      </c>
      <c r="AT88" s="193" t="s">
        <v>173</v>
      </c>
      <c r="AU88" s="193" t="s">
        <v>88</v>
      </c>
      <c r="AY88" s="19" t="s">
        <v>171</v>
      </c>
      <c r="BE88" s="194">
        <f t="shared" si="4"/>
        <v>0</v>
      </c>
      <c r="BF88" s="194">
        <f t="shared" si="5"/>
        <v>0</v>
      </c>
      <c r="BG88" s="194">
        <f t="shared" si="6"/>
        <v>0</v>
      </c>
      <c r="BH88" s="194">
        <f t="shared" si="7"/>
        <v>0</v>
      </c>
      <c r="BI88" s="194">
        <f t="shared" si="8"/>
        <v>0</v>
      </c>
      <c r="BJ88" s="19" t="s">
        <v>88</v>
      </c>
      <c r="BK88" s="194">
        <f t="shared" si="9"/>
        <v>0</v>
      </c>
      <c r="BL88" s="19" t="s">
        <v>1815</v>
      </c>
      <c r="BM88" s="193" t="s">
        <v>1832</v>
      </c>
    </row>
    <row r="89" spans="1:65" s="2" customFormat="1" ht="6.95" customHeight="1" x14ac:dyDescent="0.2">
      <c r="A89" s="37"/>
      <c r="B89" s="50"/>
      <c r="C89" s="51"/>
      <c r="D89" s="51"/>
      <c r="E89" s="51"/>
      <c r="F89" s="51"/>
      <c r="G89" s="51"/>
      <c r="H89" s="51"/>
      <c r="I89" s="51"/>
      <c r="J89" s="51"/>
      <c r="K89" s="51"/>
      <c r="L89" s="42"/>
      <c r="M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</sheetData>
  <sheetProtection algorithmName="SHA-512" hashValue="qduRgHmOGGxEfrAeYje6JnFLv0RLouOiXno6SqYZ9BNZxtgKGFRSLh9lp2QCS3eL5CykHiTAs82cfmYxXl5SFA==" saltValue="eLOnwXuq9+sOHxGmuqowVzbvAXusbjwOgpnCUamaWuA809RIVJKeKlglJxEmcggyHBrofleU8nQV05234zwcKQ==" spinCount="100000" sheet="1" objects="1" scenarios="1" formatColumns="0" formatRows="0" autoFilter="0"/>
  <autoFilter ref="C79:K88" xr:uid="{00000000-0009-0000-0000-000008000000}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H257"/>
  <sheetViews>
    <sheetView showGridLines="0" workbookViewId="0"/>
  </sheetViews>
  <sheetFormatPr defaultRowHeight="11.25" x14ac:dyDescent="0.2"/>
  <cols>
    <col min="1" max="1" width="8.33203125" style="1" customWidth="1"/>
    <col min="2" max="2" width="1.6640625" style="1" customWidth="1"/>
    <col min="3" max="3" width="25" style="1" customWidth="1"/>
    <col min="4" max="4" width="130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 x14ac:dyDescent="0.2"/>
    <row r="2" spans="1:8" s="1" customFormat="1" ht="36.950000000000003" customHeight="1" x14ac:dyDescent="0.2"/>
    <row r="3" spans="1:8" s="1" customFormat="1" ht="6.95" customHeight="1" x14ac:dyDescent="0.2">
      <c r="B3" s="112"/>
      <c r="C3" s="113"/>
      <c r="D3" s="113"/>
      <c r="E3" s="113"/>
      <c r="F3" s="113"/>
      <c r="G3" s="113"/>
      <c r="H3" s="22"/>
    </row>
    <row r="4" spans="1:8" s="1" customFormat="1" ht="24.95" customHeight="1" x14ac:dyDescent="0.2">
      <c r="B4" s="22"/>
      <c r="C4" s="114" t="s">
        <v>1833</v>
      </c>
      <c r="H4" s="22"/>
    </row>
    <row r="5" spans="1:8" s="1" customFormat="1" ht="12" customHeight="1" x14ac:dyDescent="0.2">
      <c r="B5" s="22"/>
      <c r="C5" s="252" t="s">
        <v>13</v>
      </c>
      <c r="D5" s="465" t="s">
        <v>14</v>
      </c>
      <c r="E5" s="442"/>
      <c r="F5" s="442"/>
      <c r="H5" s="22"/>
    </row>
    <row r="6" spans="1:8" s="1" customFormat="1" ht="36.950000000000003" customHeight="1" x14ac:dyDescent="0.2">
      <c r="B6" s="22"/>
      <c r="C6" s="253" t="s">
        <v>16</v>
      </c>
      <c r="D6" s="466" t="s">
        <v>17</v>
      </c>
      <c r="E6" s="442"/>
      <c r="F6" s="442"/>
      <c r="H6" s="22"/>
    </row>
    <row r="7" spans="1:8" s="1" customFormat="1" ht="16.5" customHeight="1" x14ac:dyDescent="0.2">
      <c r="B7" s="22"/>
      <c r="C7" s="116" t="s">
        <v>24</v>
      </c>
      <c r="D7" s="118" t="str">
        <f>'Rekapitulace stavby'!AN8</f>
        <v>4. 4. 2025</v>
      </c>
      <c r="H7" s="22"/>
    </row>
    <row r="8" spans="1:8" s="2" customFormat="1" ht="10.9" customHeight="1" x14ac:dyDescent="0.2">
      <c r="A8" s="37"/>
      <c r="B8" s="42"/>
      <c r="C8" s="37"/>
      <c r="D8" s="37"/>
      <c r="E8" s="37"/>
      <c r="F8" s="37"/>
      <c r="G8" s="37"/>
      <c r="H8" s="42"/>
    </row>
    <row r="9" spans="1:8" s="11" customFormat="1" ht="29.25" customHeight="1" x14ac:dyDescent="0.2">
      <c r="A9" s="155"/>
      <c r="B9" s="254"/>
      <c r="C9" s="255" t="s">
        <v>61</v>
      </c>
      <c r="D9" s="256" t="s">
        <v>62</v>
      </c>
      <c r="E9" s="256" t="s">
        <v>158</v>
      </c>
      <c r="F9" s="257" t="s">
        <v>1834</v>
      </c>
      <c r="G9" s="155"/>
      <c r="H9" s="254"/>
    </row>
    <row r="10" spans="1:8" s="2" customFormat="1" ht="26.45" customHeight="1" x14ac:dyDescent="0.2">
      <c r="A10" s="37"/>
      <c r="B10" s="42"/>
      <c r="C10" s="258" t="s">
        <v>85</v>
      </c>
      <c r="D10" s="258" t="s">
        <v>86</v>
      </c>
      <c r="E10" s="37"/>
      <c r="F10" s="37"/>
      <c r="G10" s="37"/>
      <c r="H10" s="42"/>
    </row>
    <row r="11" spans="1:8" s="2" customFormat="1" ht="16.899999999999999" customHeight="1" x14ac:dyDescent="0.2">
      <c r="A11" s="37"/>
      <c r="B11" s="42"/>
      <c r="C11" s="259" t="s">
        <v>1835</v>
      </c>
      <c r="D11" s="260" t="s">
        <v>1836</v>
      </c>
      <c r="E11" s="261" t="s">
        <v>119</v>
      </c>
      <c r="F11" s="262">
        <v>2482.9670000000001</v>
      </c>
      <c r="G11" s="37"/>
      <c r="H11" s="42"/>
    </row>
    <row r="12" spans="1:8" s="2" customFormat="1" ht="16.899999999999999" customHeight="1" x14ac:dyDescent="0.2">
      <c r="A12" s="37"/>
      <c r="B12" s="42"/>
      <c r="C12" s="259" t="s">
        <v>1837</v>
      </c>
      <c r="D12" s="260" t="s">
        <v>1838</v>
      </c>
      <c r="E12" s="261" t="s">
        <v>119</v>
      </c>
      <c r="F12" s="262">
        <v>45.402000000000001</v>
      </c>
      <c r="G12" s="37"/>
      <c r="H12" s="42"/>
    </row>
    <row r="13" spans="1:8" s="2" customFormat="1" ht="16.899999999999999" customHeight="1" x14ac:dyDescent="0.2">
      <c r="A13" s="37"/>
      <c r="B13" s="42"/>
      <c r="C13" s="259" t="s">
        <v>740</v>
      </c>
      <c r="D13" s="260" t="s">
        <v>1839</v>
      </c>
      <c r="E13" s="261" t="s">
        <v>119</v>
      </c>
      <c r="F13" s="262">
        <v>438.27100000000002</v>
      </c>
      <c r="G13" s="37"/>
      <c r="H13" s="42"/>
    </row>
    <row r="14" spans="1:8" s="2" customFormat="1" ht="26.45" customHeight="1" x14ac:dyDescent="0.2">
      <c r="A14" s="37"/>
      <c r="B14" s="42"/>
      <c r="C14" s="258" t="s">
        <v>1840</v>
      </c>
      <c r="D14" s="258" t="s">
        <v>93</v>
      </c>
      <c r="E14" s="37"/>
      <c r="F14" s="37"/>
      <c r="G14" s="37"/>
      <c r="H14" s="42"/>
    </row>
    <row r="15" spans="1:8" s="2" customFormat="1" ht="16.899999999999999" customHeight="1" x14ac:dyDescent="0.2">
      <c r="A15" s="37"/>
      <c r="B15" s="42"/>
      <c r="C15" s="259" t="s">
        <v>132</v>
      </c>
      <c r="D15" s="260" t="s">
        <v>133</v>
      </c>
      <c r="E15" s="261" t="s">
        <v>127</v>
      </c>
      <c r="F15" s="262">
        <v>396.59</v>
      </c>
      <c r="G15" s="37"/>
      <c r="H15" s="42"/>
    </row>
    <row r="16" spans="1:8" s="2" customFormat="1" ht="16.899999999999999" customHeight="1" x14ac:dyDescent="0.2">
      <c r="A16" s="37"/>
      <c r="B16" s="42"/>
      <c r="C16" s="263" t="s">
        <v>79</v>
      </c>
      <c r="D16" s="263" t="s">
        <v>181</v>
      </c>
      <c r="E16" s="19" t="s">
        <v>79</v>
      </c>
      <c r="F16" s="264">
        <v>0</v>
      </c>
      <c r="G16" s="37"/>
      <c r="H16" s="42"/>
    </row>
    <row r="17" spans="1:8" s="2" customFormat="1" ht="16.899999999999999" customHeight="1" x14ac:dyDescent="0.2">
      <c r="A17" s="37"/>
      <c r="B17" s="42"/>
      <c r="C17" s="263" t="s">
        <v>79</v>
      </c>
      <c r="D17" s="263" t="s">
        <v>283</v>
      </c>
      <c r="E17" s="19" t="s">
        <v>79</v>
      </c>
      <c r="F17" s="264">
        <v>0</v>
      </c>
      <c r="G17" s="37"/>
      <c r="H17" s="42"/>
    </row>
    <row r="18" spans="1:8" s="2" customFormat="1" ht="16.899999999999999" customHeight="1" x14ac:dyDescent="0.2">
      <c r="A18" s="37"/>
      <c r="B18" s="42"/>
      <c r="C18" s="263" t="s">
        <v>79</v>
      </c>
      <c r="D18" s="263" t="s">
        <v>284</v>
      </c>
      <c r="E18" s="19" t="s">
        <v>79</v>
      </c>
      <c r="F18" s="264">
        <v>0</v>
      </c>
      <c r="G18" s="37"/>
      <c r="H18" s="42"/>
    </row>
    <row r="19" spans="1:8" s="2" customFormat="1" ht="16.899999999999999" customHeight="1" x14ac:dyDescent="0.2">
      <c r="A19" s="37"/>
      <c r="B19" s="42"/>
      <c r="C19" s="263" t="s">
        <v>132</v>
      </c>
      <c r="D19" s="263" t="s">
        <v>285</v>
      </c>
      <c r="E19" s="19" t="s">
        <v>79</v>
      </c>
      <c r="F19" s="264">
        <v>396.59</v>
      </c>
      <c r="G19" s="37"/>
      <c r="H19" s="42"/>
    </row>
    <row r="20" spans="1:8" s="2" customFormat="1" ht="16.899999999999999" customHeight="1" x14ac:dyDescent="0.2">
      <c r="A20" s="37"/>
      <c r="B20" s="42"/>
      <c r="C20" s="265" t="s">
        <v>1841</v>
      </c>
      <c r="D20" s="37"/>
      <c r="E20" s="37"/>
      <c r="F20" s="37"/>
      <c r="G20" s="37"/>
      <c r="H20" s="42"/>
    </row>
    <row r="21" spans="1:8" s="2" customFormat="1" ht="16.899999999999999" customHeight="1" x14ac:dyDescent="0.2">
      <c r="A21" s="37"/>
      <c r="B21" s="42"/>
      <c r="C21" s="263" t="s">
        <v>279</v>
      </c>
      <c r="D21" s="263" t="s">
        <v>1842</v>
      </c>
      <c r="E21" s="19" t="s">
        <v>119</v>
      </c>
      <c r="F21" s="264">
        <v>79.317999999999998</v>
      </c>
      <c r="G21" s="37"/>
      <c r="H21" s="42"/>
    </row>
    <row r="22" spans="1:8" s="2" customFormat="1" ht="16.899999999999999" customHeight="1" x14ac:dyDescent="0.2">
      <c r="A22" s="37"/>
      <c r="B22" s="42"/>
      <c r="C22" s="263" t="s">
        <v>624</v>
      </c>
      <c r="D22" s="263" t="s">
        <v>625</v>
      </c>
      <c r="E22" s="19" t="s">
        <v>119</v>
      </c>
      <c r="F22" s="264">
        <v>79.317999999999998</v>
      </c>
      <c r="G22" s="37"/>
      <c r="H22" s="42"/>
    </row>
    <row r="23" spans="1:8" s="2" customFormat="1" ht="16.899999999999999" customHeight="1" x14ac:dyDescent="0.2">
      <c r="A23" s="37"/>
      <c r="B23" s="42"/>
      <c r="C23" s="263" t="s">
        <v>630</v>
      </c>
      <c r="D23" s="263" t="s">
        <v>1843</v>
      </c>
      <c r="E23" s="19" t="s">
        <v>119</v>
      </c>
      <c r="F23" s="264">
        <v>79.317999999999998</v>
      </c>
      <c r="G23" s="37"/>
      <c r="H23" s="42"/>
    </row>
    <row r="24" spans="1:8" s="2" customFormat="1" ht="16.899999999999999" customHeight="1" x14ac:dyDescent="0.2">
      <c r="A24" s="37"/>
      <c r="B24" s="42"/>
      <c r="C24" s="263" t="s">
        <v>635</v>
      </c>
      <c r="D24" s="263" t="s">
        <v>1844</v>
      </c>
      <c r="E24" s="19" t="s">
        <v>119</v>
      </c>
      <c r="F24" s="264">
        <v>79.317999999999998</v>
      </c>
      <c r="G24" s="37"/>
      <c r="H24" s="42"/>
    </row>
    <row r="25" spans="1:8" s="2" customFormat="1" ht="16.899999999999999" customHeight="1" x14ac:dyDescent="0.2">
      <c r="A25" s="37"/>
      <c r="B25" s="42"/>
      <c r="C25" s="263" t="s">
        <v>306</v>
      </c>
      <c r="D25" s="263" t="s">
        <v>1845</v>
      </c>
      <c r="E25" s="19" t="s">
        <v>119</v>
      </c>
      <c r="F25" s="264">
        <v>59.488999999999997</v>
      </c>
      <c r="G25" s="37"/>
      <c r="H25" s="42"/>
    </row>
    <row r="26" spans="1:8" s="2" customFormat="1" ht="16.899999999999999" customHeight="1" x14ac:dyDescent="0.2">
      <c r="A26" s="37"/>
      <c r="B26" s="42"/>
      <c r="C26" s="263" t="s">
        <v>335</v>
      </c>
      <c r="D26" s="263" t="s">
        <v>1846</v>
      </c>
      <c r="E26" s="19" t="s">
        <v>337</v>
      </c>
      <c r="F26" s="264">
        <v>2.1459999999999999</v>
      </c>
      <c r="G26" s="37"/>
      <c r="H26" s="42"/>
    </row>
    <row r="27" spans="1:8" s="2" customFormat="1" ht="16.899999999999999" customHeight="1" x14ac:dyDescent="0.2">
      <c r="A27" s="37"/>
      <c r="B27" s="42"/>
      <c r="C27" s="259" t="s">
        <v>129</v>
      </c>
      <c r="D27" s="260" t="s">
        <v>130</v>
      </c>
      <c r="E27" s="261" t="s">
        <v>127</v>
      </c>
      <c r="F27" s="262">
        <v>210.166</v>
      </c>
      <c r="G27" s="37"/>
      <c r="H27" s="42"/>
    </row>
    <row r="28" spans="1:8" s="2" customFormat="1" ht="16.899999999999999" customHeight="1" x14ac:dyDescent="0.2">
      <c r="A28" s="37"/>
      <c r="B28" s="42"/>
      <c r="C28" s="263" t="s">
        <v>79</v>
      </c>
      <c r="D28" s="263" t="s">
        <v>181</v>
      </c>
      <c r="E28" s="19" t="s">
        <v>79</v>
      </c>
      <c r="F28" s="264">
        <v>0</v>
      </c>
      <c r="G28" s="37"/>
      <c r="H28" s="42"/>
    </row>
    <row r="29" spans="1:8" s="2" customFormat="1" ht="16.899999999999999" customHeight="1" x14ac:dyDescent="0.2">
      <c r="A29" s="37"/>
      <c r="B29" s="42"/>
      <c r="C29" s="263" t="s">
        <v>79</v>
      </c>
      <c r="D29" s="263" t="s">
        <v>677</v>
      </c>
      <c r="E29" s="19" t="s">
        <v>79</v>
      </c>
      <c r="F29" s="264">
        <v>0</v>
      </c>
      <c r="G29" s="37"/>
      <c r="H29" s="42"/>
    </row>
    <row r="30" spans="1:8" s="2" customFormat="1" ht="16.899999999999999" customHeight="1" x14ac:dyDescent="0.2">
      <c r="A30" s="37"/>
      <c r="B30" s="42"/>
      <c r="C30" s="263" t="s">
        <v>79</v>
      </c>
      <c r="D30" s="263" t="s">
        <v>688</v>
      </c>
      <c r="E30" s="19" t="s">
        <v>79</v>
      </c>
      <c r="F30" s="264">
        <v>36.716000000000001</v>
      </c>
      <c r="G30" s="37"/>
      <c r="H30" s="42"/>
    </row>
    <row r="31" spans="1:8" s="2" customFormat="1" ht="16.899999999999999" customHeight="1" x14ac:dyDescent="0.2">
      <c r="A31" s="37"/>
      <c r="B31" s="42"/>
      <c r="C31" s="263" t="s">
        <v>79</v>
      </c>
      <c r="D31" s="263" t="s">
        <v>689</v>
      </c>
      <c r="E31" s="19" t="s">
        <v>79</v>
      </c>
      <c r="F31" s="264">
        <v>32.570999999999998</v>
      </c>
      <c r="G31" s="37"/>
      <c r="H31" s="42"/>
    </row>
    <row r="32" spans="1:8" s="2" customFormat="1" ht="16.899999999999999" customHeight="1" x14ac:dyDescent="0.2">
      <c r="A32" s="37"/>
      <c r="B32" s="42"/>
      <c r="C32" s="263" t="s">
        <v>79</v>
      </c>
      <c r="D32" s="263" t="s">
        <v>690</v>
      </c>
      <c r="E32" s="19" t="s">
        <v>79</v>
      </c>
      <c r="F32" s="264">
        <v>67.421000000000006</v>
      </c>
      <c r="G32" s="37"/>
      <c r="H32" s="42"/>
    </row>
    <row r="33" spans="1:8" s="2" customFormat="1" ht="16.899999999999999" customHeight="1" x14ac:dyDescent="0.2">
      <c r="A33" s="37"/>
      <c r="B33" s="42"/>
      <c r="C33" s="263" t="s">
        <v>79</v>
      </c>
      <c r="D33" s="263" t="s">
        <v>691</v>
      </c>
      <c r="E33" s="19" t="s">
        <v>79</v>
      </c>
      <c r="F33" s="264">
        <v>73.457999999999998</v>
      </c>
      <c r="G33" s="37"/>
      <c r="H33" s="42"/>
    </row>
    <row r="34" spans="1:8" s="2" customFormat="1" ht="16.899999999999999" customHeight="1" x14ac:dyDescent="0.2">
      <c r="A34" s="37"/>
      <c r="B34" s="42"/>
      <c r="C34" s="263" t="s">
        <v>129</v>
      </c>
      <c r="D34" s="263" t="s">
        <v>183</v>
      </c>
      <c r="E34" s="19" t="s">
        <v>79</v>
      </c>
      <c r="F34" s="264">
        <v>210.166</v>
      </c>
      <c r="G34" s="37"/>
      <c r="H34" s="42"/>
    </row>
    <row r="35" spans="1:8" s="2" customFormat="1" ht="16.899999999999999" customHeight="1" x14ac:dyDescent="0.2">
      <c r="A35" s="37"/>
      <c r="B35" s="42"/>
      <c r="C35" s="265" t="s">
        <v>1841</v>
      </c>
      <c r="D35" s="37"/>
      <c r="E35" s="37"/>
      <c r="F35" s="37"/>
      <c r="G35" s="37"/>
      <c r="H35" s="42"/>
    </row>
    <row r="36" spans="1:8" s="2" customFormat="1" ht="16.899999999999999" customHeight="1" x14ac:dyDescent="0.2">
      <c r="A36" s="37"/>
      <c r="B36" s="42"/>
      <c r="C36" s="263" t="s">
        <v>684</v>
      </c>
      <c r="D36" s="263" t="s">
        <v>1847</v>
      </c>
      <c r="E36" s="19" t="s">
        <v>127</v>
      </c>
      <c r="F36" s="264">
        <v>630.49800000000005</v>
      </c>
      <c r="G36" s="37"/>
      <c r="H36" s="42"/>
    </row>
    <row r="37" spans="1:8" s="2" customFormat="1" ht="16.899999999999999" customHeight="1" x14ac:dyDescent="0.2">
      <c r="A37" s="37"/>
      <c r="B37" s="42"/>
      <c r="C37" s="263" t="s">
        <v>694</v>
      </c>
      <c r="D37" s="263" t="s">
        <v>695</v>
      </c>
      <c r="E37" s="19" t="s">
        <v>337</v>
      </c>
      <c r="F37" s="264">
        <v>0.105</v>
      </c>
      <c r="G37" s="37"/>
      <c r="H37" s="42"/>
    </row>
    <row r="38" spans="1:8" s="2" customFormat="1" ht="16.899999999999999" customHeight="1" x14ac:dyDescent="0.2">
      <c r="A38" s="37"/>
      <c r="B38" s="42"/>
      <c r="C38" s="263" t="s">
        <v>702</v>
      </c>
      <c r="D38" s="263" t="s">
        <v>703</v>
      </c>
      <c r="E38" s="19" t="s">
        <v>337</v>
      </c>
      <c r="F38" s="264">
        <v>0.26300000000000001</v>
      </c>
      <c r="G38" s="37"/>
      <c r="H38" s="42"/>
    </row>
    <row r="39" spans="1:8" s="2" customFormat="1" ht="16.899999999999999" customHeight="1" x14ac:dyDescent="0.2">
      <c r="A39" s="37"/>
      <c r="B39" s="42"/>
      <c r="C39" s="259" t="s">
        <v>125</v>
      </c>
      <c r="D39" s="260" t="s">
        <v>126</v>
      </c>
      <c r="E39" s="261" t="s">
        <v>127</v>
      </c>
      <c r="F39" s="262">
        <v>53.206000000000003</v>
      </c>
      <c r="G39" s="37"/>
      <c r="H39" s="42"/>
    </row>
    <row r="40" spans="1:8" s="2" customFormat="1" ht="16.899999999999999" customHeight="1" x14ac:dyDescent="0.2">
      <c r="A40" s="37"/>
      <c r="B40" s="42"/>
      <c r="C40" s="263" t="s">
        <v>79</v>
      </c>
      <c r="D40" s="263" t="s">
        <v>181</v>
      </c>
      <c r="E40" s="19" t="s">
        <v>79</v>
      </c>
      <c r="F40" s="264">
        <v>0</v>
      </c>
      <c r="G40" s="37"/>
      <c r="H40" s="42"/>
    </row>
    <row r="41" spans="1:8" s="2" customFormat="1" ht="16.899999999999999" customHeight="1" x14ac:dyDescent="0.2">
      <c r="A41" s="37"/>
      <c r="B41" s="42"/>
      <c r="C41" s="263" t="s">
        <v>79</v>
      </c>
      <c r="D41" s="263" t="s">
        <v>677</v>
      </c>
      <c r="E41" s="19" t="s">
        <v>79</v>
      </c>
      <c r="F41" s="264">
        <v>0</v>
      </c>
      <c r="G41" s="37"/>
      <c r="H41" s="42"/>
    </row>
    <row r="42" spans="1:8" s="2" customFormat="1" ht="16.899999999999999" customHeight="1" x14ac:dyDescent="0.2">
      <c r="A42" s="37"/>
      <c r="B42" s="42"/>
      <c r="C42" s="263" t="s">
        <v>79</v>
      </c>
      <c r="D42" s="263" t="s">
        <v>678</v>
      </c>
      <c r="E42" s="19" t="s">
        <v>79</v>
      </c>
      <c r="F42" s="264">
        <v>6.2169999999999996</v>
      </c>
      <c r="G42" s="37"/>
      <c r="H42" s="42"/>
    </row>
    <row r="43" spans="1:8" s="2" customFormat="1" ht="16.899999999999999" customHeight="1" x14ac:dyDescent="0.2">
      <c r="A43" s="37"/>
      <c r="B43" s="42"/>
      <c r="C43" s="263" t="s">
        <v>79</v>
      </c>
      <c r="D43" s="263" t="s">
        <v>679</v>
      </c>
      <c r="E43" s="19" t="s">
        <v>79</v>
      </c>
      <c r="F43" s="264">
        <v>5.415</v>
      </c>
      <c r="G43" s="37"/>
      <c r="H43" s="42"/>
    </row>
    <row r="44" spans="1:8" s="2" customFormat="1" ht="16.899999999999999" customHeight="1" x14ac:dyDescent="0.2">
      <c r="A44" s="37"/>
      <c r="B44" s="42"/>
      <c r="C44" s="263" t="s">
        <v>79</v>
      </c>
      <c r="D44" s="263" t="s">
        <v>680</v>
      </c>
      <c r="E44" s="19" t="s">
        <v>79</v>
      </c>
      <c r="F44" s="264">
        <v>22.876999999999999</v>
      </c>
      <c r="G44" s="37"/>
      <c r="H44" s="42"/>
    </row>
    <row r="45" spans="1:8" s="2" customFormat="1" ht="16.899999999999999" customHeight="1" x14ac:dyDescent="0.2">
      <c r="A45" s="37"/>
      <c r="B45" s="42"/>
      <c r="C45" s="263" t="s">
        <v>79</v>
      </c>
      <c r="D45" s="263" t="s">
        <v>681</v>
      </c>
      <c r="E45" s="19" t="s">
        <v>79</v>
      </c>
      <c r="F45" s="264">
        <v>18.696999999999999</v>
      </c>
      <c r="G45" s="37"/>
      <c r="H45" s="42"/>
    </row>
    <row r="46" spans="1:8" s="2" customFormat="1" ht="16.899999999999999" customHeight="1" x14ac:dyDescent="0.2">
      <c r="A46" s="37"/>
      <c r="B46" s="42"/>
      <c r="C46" s="263" t="s">
        <v>125</v>
      </c>
      <c r="D46" s="263" t="s">
        <v>183</v>
      </c>
      <c r="E46" s="19" t="s">
        <v>79</v>
      </c>
      <c r="F46" s="264">
        <v>53.206000000000003</v>
      </c>
      <c r="G46" s="37"/>
      <c r="H46" s="42"/>
    </row>
    <row r="47" spans="1:8" s="2" customFormat="1" ht="16.899999999999999" customHeight="1" x14ac:dyDescent="0.2">
      <c r="A47" s="37"/>
      <c r="B47" s="42"/>
      <c r="C47" s="265" t="s">
        <v>1841</v>
      </c>
      <c r="D47" s="37"/>
      <c r="E47" s="37"/>
      <c r="F47" s="37"/>
      <c r="G47" s="37"/>
      <c r="H47" s="42"/>
    </row>
    <row r="48" spans="1:8" s="2" customFormat="1" ht="16.899999999999999" customHeight="1" x14ac:dyDescent="0.2">
      <c r="A48" s="37"/>
      <c r="B48" s="42"/>
      <c r="C48" s="263" t="s">
        <v>673</v>
      </c>
      <c r="D48" s="263" t="s">
        <v>1848</v>
      </c>
      <c r="E48" s="19" t="s">
        <v>127</v>
      </c>
      <c r="F48" s="264">
        <v>159.61799999999999</v>
      </c>
      <c r="G48" s="37"/>
      <c r="H48" s="42"/>
    </row>
    <row r="49" spans="1:8" s="2" customFormat="1" ht="16.899999999999999" customHeight="1" x14ac:dyDescent="0.2">
      <c r="A49" s="37"/>
      <c r="B49" s="42"/>
      <c r="C49" s="263" t="s">
        <v>694</v>
      </c>
      <c r="D49" s="263" t="s">
        <v>695</v>
      </c>
      <c r="E49" s="19" t="s">
        <v>337</v>
      </c>
      <c r="F49" s="264">
        <v>0.105</v>
      </c>
      <c r="G49" s="37"/>
      <c r="H49" s="42"/>
    </row>
    <row r="50" spans="1:8" s="2" customFormat="1" ht="16.899999999999999" customHeight="1" x14ac:dyDescent="0.2">
      <c r="A50" s="37"/>
      <c r="B50" s="42"/>
      <c r="C50" s="263" t="s">
        <v>702</v>
      </c>
      <c r="D50" s="263" t="s">
        <v>703</v>
      </c>
      <c r="E50" s="19" t="s">
        <v>337</v>
      </c>
      <c r="F50" s="264">
        <v>0.26300000000000001</v>
      </c>
      <c r="G50" s="37"/>
      <c r="H50" s="42"/>
    </row>
    <row r="51" spans="1:8" s="2" customFormat="1" ht="16.899999999999999" customHeight="1" x14ac:dyDescent="0.2">
      <c r="A51" s="37"/>
      <c r="B51" s="42"/>
      <c r="C51" s="259" t="s">
        <v>117</v>
      </c>
      <c r="D51" s="260" t="s">
        <v>118</v>
      </c>
      <c r="E51" s="261" t="s">
        <v>119</v>
      </c>
      <c r="F51" s="262">
        <v>75.664000000000001</v>
      </c>
      <c r="G51" s="37"/>
      <c r="H51" s="42"/>
    </row>
    <row r="52" spans="1:8" s="2" customFormat="1" ht="16.899999999999999" customHeight="1" x14ac:dyDescent="0.2">
      <c r="A52" s="37"/>
      <c r="B52" s="42"/>
      <c r="C52" s="263" t="s">
        <v>79</v>
      </c>
      <c r="D52" s="263" t="s">
        <v>181</v>
      </c>
      <c r="E52" s="19" t="s">
        <v>79</v>
      </c>
      <c r="F52" s="264">
        <v>0</v>
      </c>
      <c r="G52" s="37"/>
      <c r="H52" s="42"/>
    </row>
    <row r="53" spans="1:8" s="2" customFormat="1" ht="16.899999999999999" customHeight="1" x14ac:dyDescent="0.2">
      <c r="A53" s="37"/>
      <c r="B53" s="42"/>
      <c r="C53" s="263" t="s">
        <v>79</v>
      </c>
      <c r="D53" s="263" t="s">
        <v>390</v>
      </c>
      <c r="E53" s="19" t="s">
        <v>79</v>
      </c>
      <c r="F53" s="264">
        <v>2.016</v>
      </c>
      <c r="G53" s="37"/>
      <c r="H53" s="42"/>
    </row>
    <row r="54" spans="1:8" s="2" customFormat="1" ht="16.899999999999999" customHeight="1" x14ac:dyDescent="0.2">
      <c r="A54" s="37"/>
      <c r="B54" s="42"/>
      <c r="C54" s="263" t="s">
        <v>79</v>
      </c>
      <c r="D54" s="263" t="s">
        <v>391</v>
      </c>
      <c r="E54" s="19" t="s">
        <v>79</v>
      </c>
      <c r="F54" s="264">
        <v>7.5430000000000001</v>
      </c>
      <c r="G54" s="37"/>
      <c r="H54" s="42"/>
    </row>
    <row r="55" spans="1:8" s="2" customFormat="1" ht="16.899999999999999" customHeight="1" x14ac:dyDescent="0.2">
      <c r="A55" s="37"/>
      <c r="B55" s="42"/>
      <c r="C55" s="263" t="s">
        <v>79</v>
      </c>
      <c r="D55" s="263" t="s">
        <v>392</v>
      </c>
      <c r="E55" s="19" t="s">
        <v>79</v>
      </c>
      <c r="F55" s="264">
        <v>2.48</v>
      </c>
      <c r="G55" s="37"/>
      <c r="H55" s="42"/>
    </row>
    <row r="56" spans="1:8" s="2" customFormat="1" ht="16.899999999999999" customHeight="1" x14ac:dyDescent="0.2">
      <c r="A56" s="37"/>
      <c r="B56" s="42"/>
      <c r="C56" s="263" t="s">
        <v>79</v>
      </c>
      <c r="D56" s="263" t="s">
        <v>393</v>
      </c>
      <c r="E56" s="19" t="s">
        <v>79</v>
      </c>
      <c r="F56" s="264">
        <v>7.5720000000000001</v>
      </c>
      <c r="G56" s="37"/>
      <c r="H56" s="42"/>
    </row>
    <row r="57" spans="1:8" s="2" customFormat="1" ht="16.899999999999999" customHeight="1" x14ac:dyDescent="0.2">
      <c r="A57" s="37"/>
      <c r="B57" s="42"/>
      <c r="C57" s="263" t="s">
        <v>79</v>
      </c>
      <c r="D57" s="263" t="s">
        <v>394</v>
      </c>
      <c r="E57" s="19" t="s">
        <v>79</v>
      </c>
      <c r="F57" s="264">
        <v>9.3520000000000003</v>
      </c>
      <c r="G57" s="37"/>
      <c r="H57" s="42"/>
    </row>
    <row r="58" spans="1:8" s="2" customFormat="1" ht="16.899999999999999" customHeight="1" x14ac:dyDescent="0.2">
      <c r="A58" s="37"/>
      <c r="B58" s="42"/>
      <c r="C58" s="263" t="s">
        <v>79</v>
      </c>
      <c r="D58" s="263" t="s">
        <v>395</v>
      </c>
      <c r="E58" s="19" t="s">
        <v>79</v>
      </c>
      <c r="F58" s="264">
        <v>26.815000000000001</v>
      </c>
      <c r="G58" s="37"/>
      <c r="H58" s="42"/>
    </row>
    <row r="59" spans="1:8" s="2" customFormat="1" ht="16.899999999999999" customHeight="1" x14ac:dyDescent="0.2">
      <c r="A59" s="37"/>
      <c r="B59" s="42"/>
      <c r="C59" s="263" t="s">
        <v>79</v>
      </c>
      <c r="D59" s="263" t="s">
        <v>396</v>
      </c>
      <c r="E59" s="19" t="s">
        <v>79</v>
      </c>
      <c r="F59" s="264">
        <v>7.68</v>
      </c>
      <c r="G59" s="37"/>
      <c r="H59" s="42"/>
    </row>
    <row r="60" spans="1:8" s="2" customFormat="1" ht="16.899999999999999" customHeight="1" x14ac:dyDescent="0.2">
      <c r="A60" s="37"/>
      <c r="B60" s="42"/>
      <c r="C60" s="263" t="s">
        <v>79</v>
      </c>
      <c r="D60" s="263" t="s">
        <v>397</v>
      </c>
      <c r="E60" s="19" t="s">
        <v>79</v>
      </c>
      <c r="F60" s="264">
        <v>12.206</v>
      </c>
      <c r="G60" s="37"/>
      <c r="H60" s="42"/>
    </row>
    <row r="61" spans="1:8" s="2" customFormat="1" ht="16.899999999999999" customHeight="1" x14ac:dyDescent="0.2">
      <c r="A61" s="37"/>
      <c r="B61" s="42"/>
      <c r="C61" s="263" t="s">
        <v>117</v>
      </c>
      <c r="D61" s="263" t="s">
        <v>183</v>
      </c>
      <c r="E61" s="19" t="s">
        <v>79</v>
      </c>
      <c r="F61" s="264">
        <v>75.664000000000001</v>
      </c>
      <c r="G61" s="37"/>
      <c r="H61" s="42"/>
    </row>
    <row r="62" spans="1:8" s="2" customFormat="1" ht="16.899999999999999" customHeight="1" x14ac:dyDescent="0.2">
      <c r="A62" s="37"/>
      <c r="B62" s="42"/>
      <c r="C62" s="265" t="s">
        <v>1841</v>
      </c>
      <c r="D62" s="37"/>
      <c r="E62" s="37"/>
      <c r="F62" s="37"/>
      <c r="G62" s="37"/>
      <c r="H62" s="42"/>
    </row>
    <row r="63" spans="1:8" s="2" customFormat="1" ht="16.899999999999999" customHeight="1" x14ac:dyDescent="0.2">
      <c r="A63" s="37"/>
      <c r="B63" s="42"/>
      <c r="C63" s="263" t="s">
        <v>386</v>
      </c>
      <c r="D63" s="263" t="s">
        <v>1849</v>
      </c>
      <c r="E63" s="19" t="s">
        <v>119</v>
      </c>
      <c r="F63" s="264">
        <v>75.664000000000001</v>
      </c>
      <c r="G63" s="37"/>
      <c r="H63" s="42"/>
    </row>
    <row r="64" spans="1:8" s="2" customFormat="1" ht="16.899999999999999" customHeight="1" x14ac:dyDescent="0.2">
      <c r="A64" s="37"/>
      <c r="B64" s="42"/>
      <c r="C64" s="263" t="s">
        <v>529</v>
      </c>
      <c r="D64" s="263" t="s">
        <v>1850</v>
      </c>
      <c r="E64" s="19" t="s">
        <v>337</v>
      </c>
      <c r="F64" s="264">
        <v>14.077</v>
      </c>
      <c r="G64" s="37"/>
      <c r="H64" s="42"/>
    </row>
    <row r="65" spans="1:8" s="2" customFormat="1" ht="16.899999999999999" customHeight="1" x14ac:dyDescent="0.2">
      <c r="A65" s="37"/>
      <c r="B65" s="42"/>
      <c r="C65" s="263" t="s">
        <v>536</v>
      </c>
      <c r="D65" s="263" t="s">
        <v>537</v>
      </c>
      <c r="E65" s="19" t="s">
        <v>211</v>
      </c>
      <c r="F65" s="264">
        <v>469.23500000000001</v>
      </c>
      <c r="G65" s="37"/>
      <c r="H65" s="42"/>
    </row>
    <row r="66" spans="1:8" s="2" customFormat="1" ht="16.899999999999999" customHeight="1" x14ac:dyDescent="0.2">
      <c r="A66" s="37"/>
      <c r="B66" s="42"/>
      <c r="C66" s="259" t="s">
        <v>121</v>
      </c>
      <c r="D66" s="260" t="s">
        <v>122</v>
      </c>
      <c r="E66" s="261" t="s">
        <v>119</v>
      </c>
      <c r="F66" s="262">
        <v>18.183</v>
      </c>
      <c r="G66" s="37"/>
      <c r="H66" s="42"/>
    </row>
    <row r="67" spans="1:8" s="2" customFormat="1" ht="16.899999999999999" customHeight="1" x14ac:dyDescent="0.2">
      <c r="A67" s="37"/>
      <c r="B67" s="42"/>
      <c r="C67" s="263" t="s">
        <v>79</v>
      </c>
      <c r="D67" s="263" t="s">
        <v>181</v>
      </c>
      <c r="E67" s="19" t="s">
        <v>79</v>
      </c>
      <c r="F67" s="264">
        <v>0</v>
      </c>
      <c r="G67" s="37"/>
      <c r="H67" s="42"/>
    </row>
    <row r="68" spans="1:8" s="2" customFormat="1" ht="16.899999999999999" customHeight="1" x14ac:dyDescent="0.2">
      <c r="A68" s="37"/>
      <c r="B68" s="42"/>
      <c r="C68" s="263" t="s">
        <v>79</v>
      </c>
      <c r="D68" s="263" t="s">
        <v>403</v>
      </c>
      <c r="E68" s="19" t="s">
        <v>79</v>
      </c>
      <c r="F68" s="264">
        <v>2.4870000000000001</v>
      </c>
      <c r="G68" s="37"/>
      <c r="H68" s="42"/>
    </row>
    <row r="69" spans="1:8" s="2" customFormat="1" ht="16.899999999999999" customHeight="1" x14ac:dyDescent="0.2">
      <c r="A69" s="37"/>
      <c r="B69" s="42"/>
      <c r="C69" s="263" t="s">
        <v>79</v>
      </c>
      <c r="D69" s="263" t="s">
        <v>404</v>
      </c>
      <c r="E69" s="19" t="s">
        <v>79</v>
      </c>
      <c r="F69" s="264">
        <v>1.3540000000000001</v>
      </c>
      <c r="G69" s="37"/>
      <c r="H69" s="42"/>
    </row>
    <row r="70" spans="1:8" s="2" customFormat="1" ht="16.899999999999999" customHeight="1" x14ac:dyDescent="0.2">
      <c r="A70" s="37"/>
      <c r="B70" s="42"/>
      <c r="C70" s="263" t="s">
        <v>79</v>
      </c>
      <c r="D70" s="263" t="s">
        <v>405</v>
      </c>
      <c r="E70" s="19" t="s">
        <v>79</v>
      </c>
      <c r="F70" s="264">
        <v>6.8630000000000004</v>
      </c>
      <c r="G70" s="37"/>
      <c r="H70" s="42"/>
    </row>
    <row r="71" spans="1:8" s="2" customFormat="1" ht="16.899999999999999" customHeight="1" x14ac:dyDescent="0.2">
      <c r="A71" s="37"/>
      <c r="B71" s="42"/>
      <c r="C71" s="263" t="s">
        <v>79</v>
      </c>
      <c r="D71" s="263" t="s">
        <v>406</v>
      </c>
      <c r="E71" s="19" t="s">
        <v>79</v>
      </c>
      <c r="F71" s="264">
        <v>7.4790000000000001</v>
      </c>
      <c r="G71" s="37"/>
      <c r="H71" s="42"/>
    </row>
    <row r="72" spans="1:8" s="2" customFormat="1" ht="16.899999999999999" customHeight="1" x14ac:dyDescent="0.2">
      <c r="A72" s="37"/>
      <c r="B72" s="42"/>
      <c r="C72" s="263" t="s">
        <v>121</v>
      </c>
      <c r="D72" s="263" t="s">
        <v>183</v>
      </c>
      <c r="E72" s="19" t="s">
        <v>79</v>
      </c>
      <c r="F72" s="264">
        <v>18.183</v>
      </c>
      <c r="G72" s="37"/>
      <c r="H72" s="42"/>
    </row>
    <row r="73" spans="1:8" s="2" customFormat="1" ht="16.899999999999999" customHeight="1" x14ac:dyDescent="0.2">
      <c r="A73" s="37"/>
      <c r="B73" s="42"/>
      <c r="C73" s="265" t="s">
        <v>1841</v>
      </c>
      <c r="D73" s="37"/>
      <c r="E73" s="37"/>
      <c r="F73" s="37"/>
      <c r="G73" s="37"/>
      <c r="H73" s="42"/>
    </row>
    <row r="74" spans="1:8" s="2" customFormat="1" ht="16.899999999999999" customHeight="1" x14ac:dyDescent="0.2">
      <c r="A74" s="37"/>
      <c r="B74" s="42"/>
      <c r="C74" s="263" t="s">
        <v>399</v>
      </c>
      <c r="D74" s="263" t="s">
        <v>1851</v>
      </c>
      <c r="E74" s="19" t="s">
        <v>119</v>
      </c>
      <c r="F74" s="264">
        <v>18.183</v>
      </c>
      <c r="G74" s="37"/>
      <c r="H74" s="42"/>
    </row>
    <row r="75" spans="1:8" s="2" customFormat="1" ht="16.899999999999999" customHeight="1" x14ac:dyDescent="0.2">
      <c r="A75" s="37"/>
      <c r="B75" s="42"/>
      <c r="C75" s="263" t="s">
        <v>529</v>
      </c>
      <c r="D75" s="263" t="s">
        <v>1850</v>
      </c>
      <c r="E75" s="19" t="s">
        <v>337</v>
      </c>
      <c r="F75" s="264">
        <v>14.077</v>
      </c>
      <c r="G75" s="37"/>
      <c r="H75" s="42"/>
    </row>
    <row r="76" spans="1:8" s="2" customFormat="1" ht="16.899999999999999" customHeight="1" x14ac:dyDescent="0.2">
      <c r="A76" s="37"/>
      <c r="B76" s="42"/>
      <c r="C76" s="263" t="s">
        <v>536</v>
      </c>
      <c r="D76" s="263" t="s">
        <v>537</v>
      </c>
      <c r="E76" s="19" t="s">
        <v>211</v>
      </c>
      <c r="F76" s="264">
        <v>469.23500000000001</v>
      </c>
      <c r="G76" s="37"/>
      <c r="H76" s="42"/>
    </row>
    <row r="77" spans="1:8" s="2" customFormat="1" ht="26.45" customHeight="1" x14ac:dyDescent="0.2">
      <c r="A77" s="37"/>
      <c r="B77" s="42"/>
      <c r="C77" s="258" t="s">
        <v>1852</v>
      </c>
      <c r="D77" s="258" t="s">
        <v>97</v>
      </c>
      <c r="E77" s="37"/>
      <c r="F77" s="37"/>
      <c r="G77" s="37"/>
      <c r="H77" s="42"/>
    </row>
    <row r="78" spans="1:8" s="2" customFormat="1" ht="16.899999999999999" customHeight="1" x14ac:dyDescent="0.2">
      <c r="A78" s="37"/>
      <c r="B78" s="42"/>
      <c r="C78" s="259" t="s">
        <v>814</v>
      </c>
      <c r="D78" s="260" t="s">
        <v>79</v>
      </c>
      <c r="E78" s="261" t="s">
        <v>119</v>
      </c>
      <c r="F78" s="262">
        <v>2.08</v>
      </c>
      <c r="G78" s="37"/>
      <c r="H78" s="42"/>
    </row>
    <row r="79" spans="1:8" s="2" customFormat="1" ht="16.899999999999999" customHeight="1" x14ac:dyDescent="0.2">
      <c r="A79" s="37"/>
      <c r="B79" s="42"/>
      <c r="C79" s="263" t="s">
        <v>79</v>
      </c>
      <c r="D79" s="263" t="s">
        <v>79</v>
      </c>
      <c r="E79" s="19" t="s">
        <v>79</v>
      </c>
      <c r="F79" s="264">
        <v>0</v>
      </c>
      <c r="G79" s="37"/>
      <c r="H79" s="42"/>
    </row>
    <row r="80" spans="1:8" s="2" customFormat="1" ht="16.899999999999999" customHeight="1" x14ac:dyDescent="0.2">
      <c r="A80" s="37"/>
      <c r="B80" s="42"/>
      <c r="C80" s="263" t="s">
        <v>79</v>
      </c>
      <c r="D80" s="263" t="s">
        <v>813</v>
      </c>
      <c r="E80" s="19" t="s">
        <v>79</v>
      </c>
      <c r="F80" s="264">
        <v>2.08</v>
      </c>
      <c r="G80" s="37"/>
      <c r="H80" s="42"/>
    </row>
    <row r="81" spans="1:8" s="2" customFormat="1" ht="16.899999999999999" customHeight="1" x14ac:dyDescent="0.2">
      <c r="A81" s="37"/>
      <c r="B81" s="42"/>
      <c r="C81" s="263" t="s">
        <v>814</v>
      </c>
      <c r="D81" s="263" t="s">
        <v>183</v>
      </c>
      <c r="E81" s="19" t="s">
        <v>79</v>
      </c>
      <c r="F81" s="264">
        <v>2.08</v>
      </c>
      <c r="G81" s="37"/>
      <c r="H81" s="42"/>
    </row>
    <row r="82" spans="1:8" s="2" customFormat="1" ht="16.899999999999999" customHeight="1" x14ac:dyDescent="0.2">
      <c r="A82" s="37"/>
      <c r="B82" s="42"/>
      <c r="C82" s="259" t="s">
        <v>745</v>
      </c>
      <c r="D82" s="260" t="s">
        <v>746</v>
      </c>
      <c r="E82" s="261" t="s">
        <v>119</v>
      </c>
      <c r="F82" s="262">
        <v>7.1639999999999997</v>
      </c>
      <c r="G82" s="37"/>
      <c r="H82" s="42"/>
    </row>
    <row r="83" spans="1:8" s="2" customFormat="1" ht="16.899999999999999" customHeight="1" x14ac:dyDescent="0.2">
      <c r="A83" s="37"/>
      <c r="B83" s="42"/>
      <c r="C83" s="263" t="s">
        <v>79</v>
      </c>
      <c r="D83" s="263" t="s">
        <v>879</v>
      </c>
      <c r="E83" s="19" t="s">
        <v>79</v>
      </c>
      <c r="F83" s="264">
        <v>7.1639999999999997</v>
      </c>
      <c r="G83" s="37"/>
      <c r="H83" s="42"/>
    </row>
    <row r="84" spans="1:8" s="2" customFormat="1" ht="16.899999999999999" customHeight="1" x14ac:dyDescent="0.2">
      <c r="A84" s="37"/>
      <c r="B84" s="42"/>
      <c r="C84" s="263" t="s">
        <v>745</v>
      </c>
      <c r="D84" s="263" t="s">
        <v>183</v>
      </c>
      <c r="E84" s="19" t="s">
        <v>79</v>
      </c>
      <c r="F84" s="264">
        <v>7.1639999999999997</v>
      </c>
      <c r="G84" s="37"/>
      <c r="H84" s="42"/>
    </row>
    <row r="85" spans="1:8" s="2" customFormat="1" ht="16.899999999999999" customHeight="1" x14ac:dyDescent="0.2">
      <c r="A85" s="37"/>
      <c r="B85" s="42"/>
      <c r="C85" s="265" t="s">
        <v>1841</v>
      </c>
      <c r="D85" s="37"/>
      <c r="E85" s="37"/>
      <c r="F85" s="37"/>
      <c r="G85" s="37"/>
      <c r="H85" s="42"/>
    </row>
    <row r="86" spans="1:8" s="2" customFormat="1" ht="16.899999999999999" customHeight="1" x14ac:dyDescent="0.2">
      <c r="A86" s="37"/>
      <c r="B86" s="42"/>
      <c r="C86" s="263" t="s">
        <v>875</v>
      </c>
      <c r="D86" s="263" t="s">
        <v>1853</v>
      </c>
      <c r="E86" s="19" t="s">
        <v>119</v>
      </c>
      <c r="F86" s="264">
        <v>7.1639999999999997</v>
      </c>
      <c r="G86" s="37"/>
      <c r="H86" s="42"/>
    </row>
    <row r="87" spans="1:8" s="2" customFormat="1" ht="16.899999999999999" customHeight="1" x14ac:dyDescent="0.2">
      <c r="A87" s="37"/>
      <c r="B87" s="42"/>
      <c r="C87" s="263" t="s">
        <v>783</v>
      </c>
      <c r="D87" s="263" t="s">
        <v>1854</v>
      </c>
      <c r="E87" s="19" t="s">
        <v>119</v>
      </c>
      <c r="F87" s="264">
        <v>79.311999999999998</v>
      </c>
      <c r="G87" s="37"/>
      <c r="H87" s="42"/>
    </row>
    <row r="88" spans="1:8" s="2" customFormat="1" ht="16.899999999999999" customHeight="1" x14ac:dyDescent="0.2">
      <c r="A88" s="37"/>
      <c r="B88" s="42"/>
      <c r="C88" s="259" t="s">
        <v>742</v>
      </c>
      <c r="D88" s="260" t="s">
        <v>743</v>
      </c>
      <c r="E88" s="261" t="s">
        <v>119</v>
      </c>
      <c r="F88" s="262">
        <v>2.6</v>
      </c>
      <c r="G88" s="37"/>
      <c r="H88" s="42"/>
    </row>
    <row r="89" spans="1:8" s="2" customFormat="1" ht="16.899999999999999" customHeight="1" x14ac:dyDescent="0.2">
      <c r="A89" s="37"/>
      <c r="B89" s="42"/>
      <c r="C89" s="263" t="s">
        <v>79</v>
      </c>
      <c r="D89" s="263" t="s">
        <v>819</v>
      </c>
      <c r="E89" s="19" t="s">
        <v>79</v>
      </c>
      <c r="F89" s="264">
        <v>2.6</v>
      </c>
      <c r="G89" s="37"/>
      <c r="H89" s="42"/>
    </row>
    <row r="90" spans="1:8" s="2" customFormat="1" ht="16.899999999999999" customHeight="1" x14ac:dyDescent="0.2">
      <c r="A90" s="37"/>
      <c r="B90" s="42"/>
      <c r="C90" s="263" t="s">
        <v>742</v>
      </c>
      <c r="D90" s="263" t="s">
        <v>183</v>
      </c>
      <c r="E90" s="19" t="s">
        <v>79</v>
      </c>
      <c r="F90" s="264">
        <v>2.6</v>
      </c>
      <c r="G90" s="37"/>
      <c r="H90" s="42"/>
    </row>
    <row r="91" spans="1:8" s="2" customFormat="1" ht="16.899999999999999" customHeight="1" x14ac:dyDescent="0.2">
      <c r="A91" s="37"/>
      <c r="B91" s="42"/>
      <c r="C91" s="265" t="s">
        <v>1841</v>
      </c>
      <c r="D91" s="37"/>
      <c r="E91" s="37"/>
      <c r="F91" s="37"/>
      <c r="G91" s="37"/>
      <c r="H91" s="42"/>
    </row>
    <row r="92" spans="1:8" s="2" customFormat="1" ht="16.899999999999999" customHeight="1" x14ac:dyDescent="0.2">
      <c r="A92" s="37"/>
      <c r="B92" s="42"/>
      <c r="C92" s="263" t="s">
        <v>815</v>
      </c>
      <c r="D92" s="263" t="s">
        <v>1855</v>
      </c>
      <c r="E92" s="19" t="s">
        <v>119</v>
      </c>
      <c r="F92" s="264">
        <v>2.6</v>
      </c>
      <c r="G92" s="37"/>
      <c r="H92" s="42"/>
    </row>
    <row r="93" spans="1:8" s="2" customFormat="1" ht="16.899999999999999" customHeight="1" x14ac:dyDescent="0.2">
      <c r="A93" s="37"/>
      <c r="B93" s="42"/>
      <c r="C93" s="263" t="s">
        <v>783</v>
      </c>
      <c r="D93" s="263" t="s">
        <v>1854</v>
      </c>
      <c r="E93" s="19" t="s">
        <v>119</v>
      </c>
      <c r="F93" s="264">
        <v>79.311999999999998</v>
      </c>
      <c r="G93" s="37"/>
      <c r="H93" s="42"/>
    </row>
    <row r="94" spans="1:8" s="2" customFormat="1" ht="16.899999999999999" customHeight="1" x14ac:dyDescent="0.2">
      <c r="A94" s="37"/>
      <c r="B94" s="42"/>
      <c r="C94" s="259" t="s">
        <v>748</v>
      </c>
      <c r="D94" s="260" t="s">
        <v>79</v>
      </c>
      <c r="E94" s="261" t="s">
        <v>119</v>
      </c>
      <c r="F94" s="262">
        <v>3.9</v>
      </c>
      <c r="G94" s="37"/>
      <c r="H94" s="42"/>
    </row>
    <row r="95" spans="1:8" s="2" customFormat="1" ht="16.899999999999999" customHeight="1" x14ac:dyDescent="0.2">
      <c r="A95" s="37"/>
      <c r="B95" s="42"/>
      <c r="C95" s="263" t="s">
        <v>79</v>
      </c>
      <c r="D95" s="263" t="s">
        <v>824</v>
      </c>
      <c r="E95" s="19" t="s">
        <v>79</v>
      </c>
      <c r="F95" s="264">
        <v>3.9</v>
      </c>
      <c r="G95" s="37"/>
      <c r="H95" s="42"/>
    </row>
    <row r="96" spans="1:8" s="2" customFormat="1" ht="16.899999999999999" customHeight="1" x14ac:dyDescent="0.2">
      <c r="A96" s="37"/>
      <c r="B96" s="42"/>
      <c r="C96" s="263" t="s">
        <v>748</v>
      </c>
      <c r="D96" s="263" t="s">
        <v>183</v>
      </c>
      <c r="E96" s="19" t="s">
        <v>79</v>
      </c>
      <c r="F96" s="264">
        <v>3.9</v>
      </c>
      <c r="G96" s="37"/>
      <c r="H96" s="42"/>
    </row>
    <row r="97" spans="1:8" s="2" customFormat="1" ht="16.899999999999999" customHeight="1" x14ac:dyDescent="0.2">
      <c r="A97" s="37"/>
      <c r="B97" s="42"/>
      <c r="C97" s="265" t="s">
        <v>1841</v>
      </c>
      <c r="D97" s="37"/>
      <c r="E97" s="37"/>
      <c r="F97" s="37"/>
      <c r="G97" s="37"/>
      <c r="H97" s="42"/>
    </row>
    <row r="98" spans="1:8" s="2" customFormat="1" ht="16.899999999999999" customHeight="1" x14ac:dyDescent="0.2">
      <c r="A98" s="37"/>
      <c r="B98" s="42"/>
      <c r="C98" s="263" t="s">
        <v>820</v>
      </c>
      <c r="D98" s="263" t="s">
        <v>1856</v>
      </c>
      <c r="E98" s="19" t="s">
        <v>119</v>
      </c>
      <c r="F98" s="264">
        <v>3.9</v>
      </c>
      <c r="G98" s="37"/>
      <c r="H98" s="42"/>
    </row>
    <row r="99" spans="1:8" s="2" customFormat="1" ht="16.899999999999999" customHeight="1" x14ac:dyDescent="0.2">
      <c r="A99" s="37"/>
      <c r="B99" s="42"/>
      <c r="C99" s="263" t="s">
        <v>783</v>
      </c>
      <c r="D99" s="263" t="s">
        <v>1854</v>
      </c>
      <c r="E99" s="19" t="s">
        <v>119</v>
      </c>
      <c r="F99" s="264">
        <v>79.311999999999998</v>
      </c>
      <c r="G99" s="37"/>
      <c r="H99" s="42"/>
    </row>
    <row r="100" spans="1:8" s="2" customFormat="1" ht="16.899999999999999" customHeight="1" x14ac:dyDescent="0.2">
      <c r="A100" s="37"/>
      <c r="B100" s="42"/>
      <c r="C100" s="259" t="s">
        <v>738</v>
      </c>
      <c r="D100" s="260" t="s">
        <v>79</v>
      </c>
      <c r="E100" s="261" t="s">
        <v>119</v>
      </c>
      <c r="F100" s="262">
        <v>92.975999999999999</v>
      </c>
      <c r="G100" s="37"/>
      <c r="H100" s="42"/>
    </row>
    <row r="101" spans="1:8" s="2" customFormat="1" ht="16.899999999999999" customHeight="1" x14ac:dyDescent="0.2">
      <c r="A101" s="37"/>
      <c r="B101" s="42"/>
      <c r="C101" s="263" t="s">
        <v>79</v>
      </c>
      <c r="D101" s="263" t="s">
        <v>756</v>
      </c>
      <c r="E101" s="19" t="s">
        <v>79</v>
      </c>
      <c r="F101" s="264">
        <v>0</v>
      </c>
      <c r="G101" s="37"/>
      <c r="H101" s="42"/>
    </row>
    <row r="102" spans="1:8" s="2" customFormat="1" ht="16.899999999999999" customHeight="1" x14ac:dyDescent="0.2">
      <c r="A102" s="37"/>
      <c r="B102" s="42"/>
      <c r="C102" s="263" t="s">
        <v>79</v>
      </c>
      <c r="D102" s="263" t="s">
        <v>757</v>
      </c>
      <c r="E102" s="19" t="s">
        <v>79</v>
      </c>
      <c r="F102" s="264">
        <v>92.975999999999999</v>
      </c>
      <c r="G102" s="37"/>
      <c r="H102" s="42"/>
    </row>
    <row r="103" spans="1:8" s="2" customFormat="1" ht="16.899999999999999" customHeight="1" x14ac:dyDescent="0.2">
      <c r="A103" s="37"/>
      <c r="B103" s="42"/>
      <c r="C103" s="263" t="s">
        <v>738</v>
      </c>
      <c r="D103" s="263" t="s">
        <v>183</v>
      </c>
      <c r="E103" s="19" t="s">
        <v>79</v>
      </c>
      <c r="F103" s="264">
        <v>92.975999999999999</v>
      </c>
      <c r="G103" s="37"/>
      <c r="H103" s="42"/>
    </row>
    <row r="104" spans="1:8" s="2" customFormat="1" ht="16.899999999999999" customHeight="1" x14ac:dyDescent="0.2">
      <c r="A104" s="37"/>
      <c r="B104" s="42"/>
      <c r="C104" s="265" t="s">
        <v>1841</v>
      </c>
      <c r="D104" s="37"/>
      <c r="E104" s="37"/>
      <c r="F104" s="37"/>
      <c r="G104" s="37"/>
      <c r="H104" s="42"/>
    </row>
    <row r="105" spans="1:8" s="2" customFormat="1" ht="16.899999999999999" customHeight="1" x14ac:dyDescent="0.2">
      <c r="A105" s="37"/>
      <c r="B105" s="42"/>
      <c r="C105" s="263" t="s">
        <v>752</v>
      </c>
      <c r="D105" s="263" t="s">
        <v>1857</v>
      </c>
      <c r="E105" s="19" t="s">
        <v>119</v>
      </c>
      <c r="F105" s="264">
        <v>92.975999999999999</v>
      </c>
      <c r="G105" s="37"/>
      <c r="H105" s="42"/>
    </row>
    <row r="106" spans="1:8" s="2" customFormat="1" ht="16.899999999999999" customHeight="1" x14ac:dyDescent="0.2">
      <c r="A106" s="37"/>
      <c r="B106" s="42"/>
      <c r="C106" s="263" t="s">
        <v>767</v>
      </c>
      <c r="D106" s="263" t="s">
        <v>1858</v>
      </c>
      <c r="E106" s="19" t="s">
        <v>119</v>
      </c>
      <c r="F106" s="264">
        <v>92.975999999999999</v>
      </c>
      <c r="G106" s="37"/>
      <c r="H106" s="42"/>
    </row>
    <row r="107" spans="1:8" s="2" customFormat="1" ht="16.899999999999999" customHeight="1" x14ac:dyDescent="0.2">
      <c r="A107" s="37"/>
      <c r="B107" s="42"/>
      <c r="C107" s="263" t="s">
        <v>773</v>
      </c>
      <c r="D107" s="263" t="s">
        <v>774</v>
      </c>
      <c r="E107" s="19" t="s">
        <v>119</v>
      </c>
      <c r="F107" s="264">
        <v>92.975999999999999</v>
      </c>
      <c r="G107" s="37"/>
      <c r="H107" s="42"/>
    </row>
    <row r="108" spans="1:8" s="2" customFormat="1" ht="16.899999999999999" customHeight="1" x14ac:dyDescent="0.2">
      <c r="A108" s="37"/>
      <c r="B108" s="42"/>
      <c r="C108" s="263" t="s">
        <v>783</v>
      </c>
      <c r="D108" s="263" t="s">
        <v>1854</v>
      </c>
      <c r="E108" s="19" t="s">
        <v>119</v>
      </c>
      <c r="F108" s="264">
        <v>79.311999999999998</v>
      </c>
      <c r="G108" s="37"/>
      <c r="H108" s="42"/>
    </row>
    <row r="109" spans="1:8" s="2" customFormat="1" ht="16.899999999999999" customHeight="1" x14ac:dyDescent="0.2">
      <c r="A109" s="37"/>
      <c r="B109" s="42"/>
      <c r="C109" s="263" t="s">
        <v>887</v>
      </c>
      <c r="D109" s="263" t="s">
        <v>888</v>
      </c>
      <c r="E109" s="19" t="s">
        <v>337</v>
      </c>
      <c r="F109" s="264">
        <v>158.059</v>
      </c>
      <c r="G109" s="37"/>
      <c r="H109" s="42"/>
    </row>
    <row r="110" spans="1:8" s="2" customFormat="1" ht="16.899999999999999" customHeight="1" x14ac:dyDescent="0.2">
      <c r="A110" s="37"/>
      <c r="B110" s="42"/>
      <c r="C110" s="259" t="s">
        <v>740</v>
      </c>
      <c r="D110" s="260" t="s">
        <v>79</v>
      </c>
      <c r="E110" s="261" t="s">
        <v>119</v>
      </c>
      <c r="F110" s="262">
        <v>79.311999999999998</v>
      </c>
      <c r="G110" s="37"/>
      <c r="H110" s="42"/>
    </row>
    <row r="111" spans="1:8" s="2" customFormat="1" ht="16.899999999999999" customHeight="1" x14ac:dyDescent="0.2">
      <c r="A111" s="37"/>
      <c r="B111" s="42"/>
      <c r="C111" s="263" t="s">
        <v>79</v>
      </c>
      <c r="D111" s="263" t="s">
        <v>756</v>
      </c>
      <c r="E111" s="19" t="s">
        <v>79</v>
      </c>
      <c r="F111" s="264">
        <v>0</v>
      </c>
      <c r="G111" s="37"/>
      <c r="H111" s="42"/>
    </row>
    <row r="112" spans="1:8" s="2" customFormat="1" ht="16.899999999999999" customHeight="1" x14ac:dyDescent="0.2">
      <c r="A112" s="37"/>
      <c r="B112" s="42"/>
      <c r="C112" s="263" t="s">
        <v>79</v>
      </c>
      <c r="D112" s="263" t="s">
        <v>738</v>
      </c>
      <c r="E112" s="19" t="s">
        <v>79</v>
      </c>
      <c r="F112" s="264">
        <v>92.975999999999999</v>
      </c>
      <c r="G112" s="37"/>
      <c r="H112" s="42"/>
    </row>
    <row r="113" spans="1:8" s="2" customFormat="1" ht="16.899999999999999" customHeight="1" x14ac:dyDescent="0.2">
      <c r="A113" s="37"/>
      <c r="B113" s="42"/>
      <c r="C113" s="263" t="s">
        <v>79</v>
      </c>
      <c r="D113" s="263" t="s">
        <v>787</v>
      </c>
      <c r="E113" s="19" t="s">
        <v>79</v>
      </c>
      <c r="F113" s="264">
        <v>-2.6</v>
      </c>
      <c r="G113" s="37"/>
      <c r="H113" s="42"/>
    </row>
    <row r="114" spans="1:8" s="2" customFormat="1" ht="16.899999999999999" customHeight="1" x14ac:dyDescent="0.2">
      <c r="A114" s="37"/>
      <c r="B114" s="42"/>
      <c r="C114" s="263" t="s">
        <v>79</v>
      </c>
      <c r="D114" s="263" t="s">
        <v>788</v>
      </c>
      <c r="E114" s="19" t="s">
        <v>79</v>
      </c>
      <c r="F114" s="264">
        <v>-3.9</v>
      </c>
      <c r="G114" s="37"/>
      <c r="H114" s="42"/>
    </row>
    <row r="115" spans="1:8" s="2" customFormat="1" ht="16.899999999999999" customHeight="1" x14ac:dyDescent="0.2">
      <c r="A115" s="37"/>
      <c r="B115" s="42"/>
      <c r="C115" s="263" t="s">
        <v>79</v>
      </c>
      <c r="D115" s="263" t="s">
        <v>789</v>
      </c>
      <c r="E115" s="19" t="s">
        <v>79</v>
      </c>
      <c r="F115" s="264">
        <v>-7.1639999999999997</v>
      </c>
      <c r="G115" s="37"/>
      <c r="H115" s="42"/>
    </row>
    <row r="116" spans="1:8" s="2" customFormat="1" ht="16.899999999999999" customHeight="1" x14ac:dyDescent="0.2">
      <c r="A116" s="37"/>
      <c r="B116" s="42"/>
      <c r="C116" s="263" t="s">
        <v>740</v>
      </c>
      <c r="D116" s="263" t="s">
        <v>183</v>
      </c>
      <c r="E116" s="19" t="s">
        <v>79</v>
      </c>
      <c r="F116" s="264">
        <v>79.311999999999998</v>
      </c>
      <c r="G116" s="37"/>
      <c r="H116" s="42"/>
    </row>
    <row r="117" spans="1:8" s="2" customFormat="1" ht="16.899999999999999" customHeight="1" x14ac:dyDescent="0.2">
      <c r="A117" s="37"/>
      <c r="B117" s="42"/>
      <c r="C117" s="265" t="s">
        <v>1841</v>
      </c>
      <c r="D117" s="37"/>
      <c r="E117" s="37"/>
      <c r="F117" s="37"/>
      <c r="G117" s="37"/>
      <c r="H117" s="42"/>
    </row>
    <row r="118" spans="1:8" s="2" customFormat="1" ht="16.899999999999999" customHeight="1" x14ac:dyDescent="0.2">
      <c r="A118" s="37"/>
      <c r="B118" s="42"/>
      <c r="C118" s="263" t="s">
        <v>783</v>
      </c>
      <c r="D118" s="263" t="s">
        <v>1854</v>
      </c>
      <c r="E118" s="19" t="s">
        <v>119</v>
      </c>
      <c r="F118" s="264">
        <v>79.311999999999998</v>
      </c>
      <c r="G118" s="37"/>
      <c r="H118" s="42"/>
    </row>
    <row r="119" spans="1:8" s="2" customFormat="1" ht="16.899999999999999" customHeight="1" x14ac:dyDescent="0.2">
      <c r="A119" s="37"/>
      <c r="B119" s="42"/>
      <c r="C119" s="263" t="s">
        <v>624</v>
      </c>
      <c r="D119" s="263" t="s">
        <v>625</v>
      </c>
      <c r="E119" s="19" t="s">
        <v>119</v>
      </c>
      <c r="F119" s="264">
        <v>79.311999999999998</v>
      </c>
      <c r="G119" s="37"/>
      <c r="H119" s="42"/>
    </row>
    <row r="120" spans="1:8" s="2" customFormat="1" ht="16.899999999999999" customHeight="1" x14ac:dyDescent="0.2">
      <c r="A120" s="37"/>
      <c r="B120" s="42"/>
      <c r="C120" s="263" t="s">
        <v>777</v>
      </c>
      <c r="D120" s="263" t="s">
        <v>1859</v>
      </c>
      <c r="E120" s="19" t="s">
        <v>119</v>
      </c>
      <c r="F120" s="264">
        <v>79.311999999999998</v>
      </c>
      <c r="G120" s="37"/>
      <c r="H120" s="42"/>
    </row>
    <row r="121" spans="1:8" s="2" customFormat="1" ht="16.899999999999999" customHeight="1" x14ac:dyDescent="0.2">
      <c r="A121" s="37"/>
      <c r="B121" s="42"/>
      <c r="C121" s="263" t="s">
        <v>635</v>
      </c>
      <c r="D121" s="263" t="s">
        <v>1844</v>
      </c>
      <c r="E121" s="19" t="s">
        <v>119</v>
      </c>
      <c r="F121" s="264">
        <v>79.311999999999998</v>
      </c>
      <c r="G121" s="37"/>
      <c r="H121" s="42"/>
    </row>
    <row r="122" spans="1:8" s="2" customFormat="1" ht="16.899999999999999" customHeight="1" x14ac:dyDescent="0.2">
      <c r="A122" s="37"/>
      <c r="B122" s="42"/>
      <c r="C122" s="263" t="s">
        <v>790</v>
      </c>
      <c r="D122" s="263" t="s">
        <v>791</v>
      </c>
      <c r="E122" s="19" t="s">
        <v>337</v>
      </c>
      <c r="F122" s="264">
        <v>162.90700000000001</v>
      </c>
      <c r="G122" s="37"/>
      <c r="H122" s="42"/>
    </row>
    <row r="123" spans="1:8" s="2" customFormat="1" ht="26.45" customHeight="1" x14ac:dyDescent="0.2">
      <c r="A123" s="37"/>
      <c r="B123" s="42"/>
      <c r="C123" s="258" t="s">
        <v>1860</v>
      </c>
      <c r="D123" s="258" t="s">
        <v>100</v>
      </c>
      <c r="E123" s="37"/>
      <c r="F123" s="37"/>
      <c r="G123" s="37"/>
      <c r="H123" s="42"/>
    </row>
    <row r="124" spans="1:8" s="2" customFormat="1" ht="16.899999999999999" customHeight="1" x14ac:dyDescent="0.2">
      <c r="A124" s="37"/>
      <c r="B124" s="42"/>
      <c r="C124" s="259" t="s">
        <v>892</v>
      </c>
      <c r="D124" s="260" t="s">
        <v>893</v>
      </c>
      <c r="E124" s="261" t="s">
        <v>127</v>
      </c>
      <c r="F124" s="262">
        <v>21.3</v>
      </c>
      <c r="G124" s="37"/>
      <c r="H124" s="42"/>
    </row>
    <row r="125" spans="1:8" s="2" customFormat="1" ht="16.899999999999999" customHeight="1" x14ac:dyDescent="0.2">
      <c r="A125" s="37"/>
      <c r="B125" s="42"/>
      <c r="C125" s="263" t="s">
        <v>79</v>
      </c>
      <c r="D125" s="263" t="s">
        <v>911</v>
      </c>
      <c r="E125" s="19" t="s">
        <v>79</v>
      </c>
      <c r="F125" s="264">
        <v>0</v>
      </c>
      <c r="G125" s="37"/>
      <c r="H125" s="42"/>
    </row>
    <row r="126" spans="1:8" s="2" customFormat="1" ht="16.899999999999999" customHeight="1" x14ac:dyDescent="0.2">
      <c r="A126" s="37"/>
      <c r="B126" s="42"/>
      <c r="C126" s="263" t="s">
        <v>79</v>
      </c>
      <c r="D126" s="263" t="s">
        <v>917</v>
      </c>
      <c r="E126" s="19" t="s">
        <v>79</v>
      </c>
      <c r="F126" s="264">
        <v>21.3</v>
      </c>
      <c r="G126" s="37"/>
      <c r="H126" s="42"/>
    </row>
    <row r="127" spans="1:8" s="2" customFormat="1" ht="16.899999999999999" customHeight="1" x14ac:dyDescent="0.2">
      <c r="A127" s="37"/>
      <c r="B127" s="42"/>
      <c r="C127" s="263" t="s">
        <v>892</v>
      </c>
      <c r="D127" s="263" t="s">
        <v>183</v>
      </c>
      <c r="E127" s="19" t="s">
        <v>79</v>
      </c>
      <c r="F127" s="264">
        <v>21.3</v>
      </c>
      <c r="G127" s="37"/>
      <c r="H127" s="42"/>
    </row>
    <row r="128" spans="1:8" s="2" customFormat="1" ht="16.899999999999999" customHeight="1" x14ac:dyDescent="0.2">
      <c r="A128" s="37"/>
      <c r="B128" s="42"/>
      <c r="C128" s="265" t="s">
        <v>1841</v>
      </c>
      <c r="D128" s="37"/>
      <c r="E128" s="37"/>
      <c r="F128" s="37"/>
      <c r="G128" s="37"/>
      <c r="H128" s="42"/>
    </row>
    <row r="129" spans="1:8" s="2" customFormat="1" ht="16.899999999999999" customHeight="1" x14ac:dyDescent="0.2">
      <c r="A129" s="37"/>
      <c r="B129" s="42"/>
      <c r="C129" s="263" t="s">
        <v>913</v>
      </c>
      <c r="D129" s="263" t="s">
        <v>1861</v>
      </c>
      <c r="E129" s="19" t="s">
        <v>127</v>
      </c>
      <c r="F129" s="264">
        <v>21.3</v>
      </c>
      <c r="G129" s="37"/>
      <c r="H129" s="42"/>
    </row>
    <row r="130" spans="1:8" s="2" customFormat="1" ht="16.899999999999999" customHeight="1" x14ac:dyDescent="0.2">
      <c r="A130" s="37"/>
      <c r="B130" s="42"/>
      <c r="C130" s="263" t="s">
        <v>918</v>
      </c>
      <c r="D130" s="263" t="s">
        <v>1862</v>
      </c>
      <c r="E130" s="19" t="s">
        <v>127</v>
      </c>
      <c r="F130" s="264">
        <v>54.6</v>
      </c>
      <c r="G130" s="37"/>
      <c r="H130" s="42"/>
    </row>
    <row r="131" spans="1:8" s="2" customFormat="1" ht="16.899999999999999" customHeight="1" x14ac:dyDescent="0.2">
      <c r="A131" s="37"/>
      <c r="B131" s="42"/>
      <c r="C131" s="263" t="s">
        <v>624</v>
      </c>
      <c r="D131" s="263" t="s">
        <v>625</v>
      </c>
      <c r="E131" s="19" t="s">
        <v>119</v>
      </c>
      <c r="F131" s="264">
        <v>322.90199999999999</v>
      </c>
      <c r="G131" s="37"/>
      <c r="H131" s="42"/>
    </row>
    <row r="132" spans="1:8" s="2" customFormat="1" ht="16.899999999999999" customHeight="1" x14ac:dyDescent="0.2">
      <c r="A132" s="37"/>
      <c r="B132" s="42"/>
      <c r="C132" s="263" t="s">
        <v>630</v>
      </c>
      <c r="D132" s="263" t="s">
        <v>1843</v>
      </c>
      <c r="E132" s="19" t="s">
        <v>119</v>
      </c>
      <c r="F132" s="264">
        <v>322.90199999999999</v>
      </c>
      <c r="G132" s="37"/>
      <c r="H132" s="42"/>
    </row>
    <row r="133" spans="1:8" s="2" customFormat="1" ht="16.899999999999999" customHeight="1" x14ac:dyDescent="0.2">
      <c r="A133" s="37"/>
      <c r="B133" s="42"/>
      <c r="C133" s="263" t="s">
        <v>635</v>
      </c>
      <c r="D133" s="263" t="s">
        <v>1844</v>
      </c>
      <c r="E133" s="19" t="s">
        <v>119</v>
      </c>
      <c r="F133" s="264">
        <v>322.90199999999999</v>
      </c>
      <c r="G133" s="37"/>
      <c r="H133" s="42"/>
    </row>
    <row r="134" spans="1:8" s="2" customFormat="1" ht="16.899999999999999" customHeight="1" x14ac:dyDescent="0.2">
      <c r="A134" s="37"/>
      <c r="B134" s="42"/>
      <c r="C134" s="263" t="s">
        <v>959</v>
      </c>
      <c r="D134" s="263" t="s">
        <v>1863</v>
      </c>
      <c r="E134" s="19" t="s">
        <v>127</v>
      </c>
      <c r="F134" s="264">
        <v>54.6</v>
      </c>
      <c r="G134" s="37"/>
      <c r="H134" s="42"/>
    </row>
    <row r="135" spans="1:8" s="2" customFormat="1" ht="16.899999999999999" customHeight="1" x14ac:dyDescent="0.2">
      <c r="A135" s="37"/>
      <c r="B135" s="42"/>
      <c r="C135" s="263" t="s">
        <v>999</v>
      </c>
      <c r="D135" s="263" t="s">
        <v>1864</v>
      </c>
      <c r="E135" s="19" t="s">
        <v>127</v>
      </c>
      <c r="F135" s="264">
        <v>21.3</v>
      </c>
      <c r="G135" s="37"/>
      <c r="H135" s="42"/>
    </row>
    <row r="136" spans="1:8" s="2" customFormat="1" ht="16.899999999999999" customHeight="1" x14ac:dyDescent="0.2">
      <c r="A136" s="37"/>
      <c r="B136" s="42"/>
      <c r="C136" s="263" t="s">
        <v>1008</v>
      </c>
      <c r="D136" s="263" t="s">
        <v>1865</v>
      </c>
      <c r="E136" s="19" t="s">
        <v>127</v>
      </c>
      <c r="F136" s="264">
        <v>21.3</v>
      </c>
      <c r="G136" s="37"/>
      <c r="H136" s="42"/>
    </row>
    <row r="137" spans="1:8" s="2" customFormat="1" ht="16.899999999999999" customHeight="1" x14ac:dyDescent="0.2">
      <c r="A137" s="37"/>
      <c r="B137" s="42"/>
      <c r="C137" s="263" t="s">
        <v>887</v>
      </c>
      <c r="D137" s="263" t="s">
        <v>888</v>
      </c>
      <c r="E137" s="19" t="s">
        <v>337</v>
      </c>
      <c r="F137" s="264">
        <v>475.81</v>
      </c>
      <c r="G137" s="37"/>
      <c r="H137" s="42"/>
    </row>
    <row r="138" spans="1:8" s="2" customFormat="1" ht="16.899999999999999" customHeight="1" x14ac:dyDescent="0.2">
      <c r="A138" s="37"/>
      <c r="B138" s="42"/>
      <c r="C138" s="263" t="s">
        <v>1105</v>
      </c>
      <c r="D138" s="263" t="s">
        <v>1866</v>
      </c>
      <c r="E138" s="19" t="s">
        <v>337</v>
      </c>
      <c r="F138" s="264">
        <v>475.81</v>
      </c>
      <c r="G138" s="37"/>
      <c r="H138" s="42"/>
    </row>
    <row r="139" spans="1:8" s="2" customFormat="1" ht="16.899999999999999" customHeight="1" x14ac:dyDescent="0.2">
      <c r="A139" s="37"/>
      <c r="B139" s="42"/>
      <c r="C139" s="263" t="s">
        <v>647</v>
      </c>
      <c r="D139" s="263" t="s">
        <v>1867</v>
      </c>
      <c r="E139" s="19" t="s">
        <v>337</v>
      </c>
      <c r="F139" s="264">
        <v>1155.008</v>
      </c>
      <c r="G139" s="37"/>
      <c r="H139" s="42"/>
    </row>
    <row r="140" spans="1:8" s="2" customFormat="1" ht="16.899999999999999" customHeight="1" x14ac:dyDescent="0.2">
      <c r="A140" s="37"/>
      <c r="B140" s="42"/>
      <c r="C140" s="263" t="s">
        <v>1003</v>
      </c>
      <c r="D140" s="263" t="s">
        <v>1004</v>
      </c>
      <c r="E140" s="19" t="s">
        <v>127</v>
      </c>
      <c r="F140" s="264">
        <v>10.97</v>
      </c>
      <c r="G140" s="37"/>
      <c r="H140" s="42"/>
    </row>
    <row r="141" spans="1:8" s="2" customFormat="1" ht="16.899999999999999" customHeight="1" x14ac:dyDescent="0.2">
      <c r="A141" s="37"/>
      <c r="B141" s="42"/>
      <c r="C141" s="259" t="s">
        <v>901</v>
      </c>
      <c r="D141" s="260" t="s">
        <v>902</v>
      </c>
      <c r="E141" s="261" t="s">
        <v>127</v>
      </c>
      <c r="F141" s="262">
        <v>33.299999999999997</v>
      </c>
      <c r="G141" s="37"/>
      <c r="H141" s="42"/>
    </row>
    <row r="142" spans="1:8" s="2" customFormat="1" ht="16.899999999999999" customHeight="1" x14ac:dyDescent="0.2">
      <c r="A142" s="37"/>
      <c r="B142" s="42"/>
      <c r="C142" s="263" t="s">
        <v>79</v>
      </c>
      <c r="D142" s="263" t="s">
        <v>911</v>
      </c>
      <c r="E142" s="19" t="s">
        <v>79</v>
      </c>
      <c r="F142" s="264">
        <v>0</v>
      </c>
      <c r="G142" s="37"/>
      <c r="H142" s="42"/>
    </row>
    <row r="143" spans="1:8" s="2" customFormat="1" ht="16.899999999999999" customHeight="1" x14ac:dyDescent="0.2">
      <c r="A143" s="37"/>
      <c r="B143" s="42"/>
      <c r="C143" s="263" t="s">
        <v>79</v>
      </c>
      <c r="D143" s="263" t="s">
        <v>912</v>
      </c>
      <c r="E143" s="19" t="s">
        <v>79</v>
      </c>
      <c r="F143" s="264">
        <v>33.299999999999997</v>
      </c>
      <c r="G143" s="37"/>
      <c r="H143" s="42"/>
    </row>
    <row r="144" spans="1:8" s="2" customFormat="1" ht="16.899999999999999" customHeight="1" x14ac:dyDescent="0.2">
      <c r="A144" s="37"/>
      <c r="B144" s="42"/>
      <c r="C144" s="263" t="s">
        <v>901</v>
      </c>
      <c r="D144" s="263" t="s">
        <v>183</v>
      </c>
      <c r="E144" s="19" t="s">
        <v>79</v>
      </c>
      <c r="F144" s="264">
        <v>33.299999999999997</v>
      </c>
      <c r="G144" s="37"/>
      <c r="H144" s="42"/>
    </row>
    <row r="145" spans="1:8" s="2" customFormat="1" ht="16.899999999999999" customHeight="1" x14ac:dyDescent="0.2">
      <c r="A145" s="37"/>
      <c r="B145" s="42"/>
      <c r="C145" s="265" t="s">
        <v>1841</v>
      </c>
      <c r="D145" s="37"/>
      <c r="E145" s="37"/>
      <c r="F145" s="37"/>
      <c r="G145" s="37"/>
      <c r="H145" s="42"/>
    </row>
    <row r="146" spans="1:8" s="2" customFormat="1" ht="16.899999999999999" customHeight="1" x14ac:dyDescent="0.2">
      <c r="A146" s="37"/>
      <c r="B146" s="42"/>
      <c r="C146" s="263" t="s">
        <v>907</v>
      </c>
      <c r="D146" s="263" t="s">
        <v>1868</v>
      </c>
      <c r="E146" s="19" t="s">
        <v>127</v>
      </c>
      <c r="F146" s="264">
        <v>33.299999999999997</v>
      </c>
      <c r="G146" s="37"/>
      <c r="H146" s="42"/>
    </row>
    <row r="147" spans="1:8" s="2" customFormat="1" ht="16.899999999999999" customHeight="1" x14ac:dyDescent="0.2">
      <c r="A147" s="37"/>
      <c r="B147" s="42"/>
      <c r="C147" s="263" t="s">
        <v>918</v>
      </c>
      <c r="D147" s="263" t="s">
        <v>1862</v>
      </c>
      <c r="E147" s="19" t="s">
        <v>127</v>
      </c>
      <c r="F147" s="264">
        <v>54.6</v>
      </c>
      <c r="G147" s="37"/>
      <c r="H147" s="42"/>
    </row>
    <row r="148" spans="1:8" s="2" customFormat="1" ht="16.899999999999999" customHeight="1" x14ac:dyDescent="0.2">
      <c r="A148" s="37"/>
      <c r="B148" s="42"/>
      <c r="C148" s="263" t="s">
        <v>624</v>
      </c>
      <c r="D148" s="263" t="s">
        <v>625</v>
      </c>
      <c r="E148" s="19" t="s">
        <v>119</v>
      </c>
      <c r="F148" s="264">
        <v>322.90199999999999</v>
      </c>
      <c r="G148" s="37"/>
      <c r="H148" s="42"/>
    </row>
    <row r="149" spans="1:8" s="2" customFormat="1" ht="16.899999999999999" customHeight="1" x14ac:dyDescent="0.2">
      <c r="A149" s="37"/>
      <c r="B149" s="42"/>
      <c r="C149" s="263" t="s">
        <v>630</v>
      </c>
      <c r="D149" s="263" t="s">
        <v>1843</v>
      </c>
      <c r="E149" s="19" t="s">
        <v>119</v>
      </c>
      <c r="F149" s="264">
        <v>322.90199999999999</v>
      </c>
      <c r="G149" s="37"/>
      <c r="H149" s="42"/>
    </row>
    <row r="150" spans="1:8" s="2" customFormat="1" ht="16.899999999999999" customHeight="1" x14ac:dyDescent="0.2">
      <c r="A150" s="37"/>
      <c r="B150" s="42"/>
      <c r="C150" s="263" t="s">
        <v>635</v>
      </c>
      <c r="D150" s="263" t="s">
        <v>1844</v>
      </c>
      <c r="E150" s="19" t="s">
        <v>119</v>
      </c>
      <c r="F150" s="264">
        <v>322.90199999999999</v>
      </c>
      <c r="G150" s="37"/>
      <c r="H150" s="42"/>
    </row>
    <row r="151" spans="1:8" s="2" customFormat="1" ht="16.899999999999999" customHeight="1" x14ac:dyDescent="0.2">
      <c r="A151" s="37"/>
      <c r="B151" s="42"/>
      <c r="C151" s="263" t="s">
        <v>959</v>
      </c>
      <c r="D151" s="263" t="s">
        <v>1863</v>
      </c>
      <c r="E151" s="19" t="s">
        <v>127</v>
      </c>
      <c r="F151" s="264">
        <v>54.6</v>
      </c>
      <c r="G151" s="37"/>
      <c r="H151" s="42"/>
    </row>
    <row r="152" spans="1:8" s="2" customFormat="1" ht="16.899999999999999" customHeight="1" x14ac:dyDescent="0.2">
      <c r="A152" s="37"/>
      <c r="B152" s="42"/>
      <c r="C152" s="263" t="s">
        <v>990</v>
      </c>
      <c r="D152" s="263" t="s">
        <v>1869</v>
      </c>
      <c r="E152" s="19" t="s">
        <v>127</v>
      </c>
      <c r="F152" s="264">
        <v>33.299999999999997</v>
      </c>
      <c r="G152" s="37"/>
      <c r="H152" s="42"/>
    </row>
    <row r="153" spans="1:8" s="2" customFormat="1" ht="16.899999999999999" customHeight="1" x14ac:dyDescent="0.2">
      <c r="A153" s="37"/>
      <c r="B153" s="42"/>
      <c r="C153" s="263" t="s">
        <v>887</v>
      </c>
      <c r="D153" s="263" t="s">
        <v>888</v>
      </c>
      <c r="E153" s="19" t="s">
        <v>337</v>
      </c>
      <c r="F153" s="264">
        <v>475.81</v>
      </c>
      <c r="G153" s="37"/>
      <c r="H153" s="42"/>
    </row>
    <row r="154" spans="1:8" s="2" customFormat="1" ht="16.899999999999999" customHeight="1" x14ac:dyDescent="0.2">
      <c r="A154" s="37"/>
      <c r="B154" s="42"/>
      <c r="C154" s="263" t="s">
        <v>1105</v>
      </c>
      <c r="D154" s="263" t="s">
        <v>1866</v>
      </c>
      <c r="E154" s="19" t="s">
        <v>337</v>
      </c>
      <c r="F154" s="264">
        <v>475.81</v>
      </c>
      <c r="G154" s="37"/>
      <c r="H154" s="42"/>
    </row>
    <row r="155" spans="1:8" s="2" customFormat="1" ht="16.899999999999999" customHeight="1" x14ac:dyDescent="0.2">
      <c r="A155" s="37"/>
      <c r="B155" s="42"/>
      <c r="C155" s="263" t="s">
        <v>647</v>
      </c>
      <c r="D155" s="263" t="s">
        <v>1867</v>
      </c>
      <c r="E155" s="19" t="s">
        <v>337</v>
      </c>
      <c r="F155" s="264">
        <v>1155.008</v>
      </c>
      <c r="G155" s="37"/>
      <c r="H155" s="42"/>
    </row>
    <row r="156" spans="1:8" s="2" customFormat="1" ht="16.899999999999999" customHeight="1" x14ac:dyDescent="0.2">
      <c r="A156" s="37"/>
      <c r="B156" s="42"/>
      <c r="C156" s="263" t="s">
        <v>994</v>
      </c>
      <c r="D156" s="263" t="s">
        <v>995</v>
      </c>
      <c r="E156" s="19" t="s">
        <v>127</v>
      </c>
      <c r="F156" s="264">
        <v>16.983000000000001</v>
      </c>
      <c r="G156" s="37"/>
      <c r="H156" s="42"/>
    </row>
    <row r="157" spans="1:8" s="2" customFormat="1" ht="16.899999999999999" customHeight="1" x14ac:dyDescent="0.2">
      <c r="A157" s="37"/>
      <c r="B157" s="42"/>
      <c r="C157" s="259" t="s">
        <v>895</v>
      </c>
      <c r="D157" s="260" t="s">
        <v>896</v>
      </c>
      <c r="E157" s="261" t="s">
        <v>127</v>
      </c>
      <c r="F157" s="262">
        <v>1045.4000000000001</v>
      </c>
      <c r="G157" s="37"/>
      <c r="H157" s="42"/>
    </row>
    <row r="158" spans="1:8" s="2" customFormat="1" ht="16.899999999999999" customHeight="1" x14ac:dyDescent="0.2">
      <c r="A158" s="37"/>
      <c r="B158" s="42"/>
      <c r="C158" s="263" t="s">
        <v>79</v>
      </c>
      <c r="D158" s="263" t="s">
        <v>911</v>
      </c>
      <c r="E158" s="19" t="s">
        <v>79</v>
      </c>
      <c r="F158" s="264">
        <v>0</v>
      </c>
      <c r="G158" s="37"/>
      <c r="H158" s="42"/>
    </row>
    <row r="159" spans="1:8" s="2" customFormat="1" ht="16.899999999999999" customHeight="1" x14ac:dyDescent="0.2">
      <c r="A159" s="37"/>
      <c r="B159" s="42"/>
      <c r="C159" s="263" t="s">
        <v>79</v>
      </c>
      <c r="D159" s="263" t="s">
        <v>928</v>
      </c>
      <c r="E159" s="19" t="s">
        <v>79</v>
      </c>
      <c r="F159" s="264">
        <v>1045.4000000000001</v>
      </c>
      <c r="G159" s="37"/>
      <c r="H159" s="42"/>
    </row>
    <row r="160" spans="1:8" s="2" customFormat="1" ht="16.899999999999999" customHeight="1" x14ac:dyDescent="0.2">
      <c r="A160" s="37"/>
      <c r="B160" s="42"/>
      <c r="C160" s="263" t="s">
        <v>895</v>
      </c>
      <c r="D160" s="263" t="s">
        <v>183</v>
      </c>
      <c r="E160" s="19" t="s">
        <v>79</v>
      </c>
      <c r="F160" s="264">
        <v>1045.4000000000001</v>
      </c>
      <c r="G160" s="37"/>
      <c r="H160" s="42"/>
    </row>
    <row r="161" spans="1:8" s="2" customFormat="1" ht="16.899999999999999" customHeight="1" x14ac:dyDescent="0.2">
      <c r="A161" s="37"/>
      <c r="B161" s="42"/>
      <c r="C161" s="265" t="s">
        <v>1841</v>
      </c>
      <c r="D161" s="37"/>
      <c r="E161" s="37"/>
      <c r="F161" s="37"/>
      <c r="G161" s="37"/>
      <c r="H161" s="42"/>
    </row>
    <row r="162" spans="1:8" s="2" customFormat="1" ht="16.899999999999999" customHeight="1" x14ac:dyDescent="0.2">
      <c r="A162" s="37"/>
      <c r="B162" s="42"/>
      <c r="C162" s="263" t="s">
        <v>924</v>
      </c>
      <c r="D162" s="263" t="s">
        <v>1870</v>
      </c>
      <c r="E162" s="19" t="s">
        <v>127</v>
      </c>
      <c r="F162" s="264">
        <v>1045.4000000000001</v>
      </c>
      <c r="G162" s="37"/>
      <c r="H162" s="42"/>
    </row>
    <row r="163" spans="1:8" s="2" customFormat="1" ht="16.899999999999999" customHeight="1" x14ac:dyDescent="0.2">
      <c r="A163" s="37"/>
      <c r="B163" s="42"/>
      <c r="C163" s="263" t="s">
        <v>929</v>
      </c>
      <c r="D163" s="263" t="s">
        <v>1871</v>
      </c>
      <c r="E163" s="19" t="s">
        <v>127</v>
      </c>
      <c r="F163" s="264">
        <v>1045.4000000000001</v>
      </c>
      <c r="G163" s="37"/>
      <c r="H163" s="42"/>
    </row>
    <row r="164" spans="1:8" s="2" customFormat="1" ht="16.899999999999999" customHeight="1" x14ac:dyDescent="0.2">
      <c r="A164" s="37"/>
      <c r="B164" s="42"/>
      <c r="C164" s="263" t="s">
        <v>934</v>
      </c>
      <c r="D164" s="263" t="s">
        <v>1872</v>
      </c>
      <c r="E164" s="19" t="s">
        <v>127</v>
      </c>
      <c r="F164" s="264">
        <v>1045.4000000000001</v>
      </c>
      <c r="G164" s="37"/>
      <c r="H164" s="42"/>
    </row>
    <row r="165" spans="1:8" s="2" customFormat="1" ht="16.899999999999999" customHeight="1" x14ac:dyDescent="0.2">
      <c r="A165" s="37"/>
      <c r="B165" s="42"/>
      <c r="C165" s="263" t="s">
        <v>939</v>
      </c>
      <c r="D165" s="263" t="s">
        <v>1873</v>
      </c>
      <c r="E165" s="19" t="s">
        <v>127</v>
      </c>
      <c r="F165" s="264">
        <v>1045.4000000000001</v>
      </c>
      <c r="G165" s="37"/>
      <c r="H165" s="42"/>
    </row>
    <row r="166" spans="1:8" s="2" customFormat="1" ht="16.899999999999999" customHeight="1" x14ac:dyDescent="0.2">
      <c r="A166" s="37"/>
      <c r="B166" s="42"/>
      <c r="C166" s="263" t="s">
        <v>944</v>
      </c>
      <c r="D166" s="263" t="s">
        <v>1874</v>
      </c>
      <c r="E166" s="19" t="s">
        <v>127</v>
      </c>
      <c r="F166" s="264">
        <v>1045.4000000000001</v>
      </c>
      <c r="G166" s="37"/>
      <c r="H166" s="42"/>
    </row>
    <row r="167" spans="1:8" s="2" customFormat="1" ht="16.899999999999999" customHeight="1" x14ac:dyDescent="0.2">
      <c r="A167" s="37"/>
      <c r="B167" s="42"/>
      <c r="C167" s="263" t="s">
        <v>624</v>
      </c>
      <c r="D167" s="263" t="s">
        <v>625</v>
      </c>
      <c r="E167" s="19" t="s">
        <v>119</v>
      </c>
      <c r="F167" s="264">
        <v>322.90199999999999</v>
      </c>
      <c r="G167" s="37"/>
      <c r="H167" s="42"/>
    </row>
    <row r="168" spans="1:8" s="2" customFormat="1" ht="16.899999999999999" customHeight="1" x14ac:dyDescent="0.2">
      <c r="A168" s="37"/>
      <c r="B168" s="42"/>
      <c r="C168" s="263" t="s">
        <v>630</v>
      </c>
      <c r="D168" s="263" t="s">
        <v>1843</v>
      </c>
      <c r="E168" s="19" t="s">
        <v>119</v>
      </c>
      <c r="F168" s="264">
        <v>322.90199999999999</v>
      </c>
      <c r="G168" s="37"/>
      <c r="H168" s="42"/>
    </row>
    <row r="169" spans="1:8" s="2" customFormat="1" ht="16.899999999999999" customHeight="1" x14ac:dyDescent="0.2">
      <c r="A169" s="37"/>
      <c r="B169" s="42"/>
      <c r="C169" s="263" t="s">
        <v>635</v>
      </c>
      <c r="D169" s="263" t="s">
        <v>1844</v>
      </c>
      <c r="E169" s="19" t="s">
        <v>119</v>
      </c>
      <c r="F169" s="264">
        <v>322.90199999999999</v>
      </c>
      <c r="G169" s="37"/>
      <c r="H169" s="42"/>
    </row>
    <row r="170" spans="1:8" s="2" customFormat="1" ht="16.899999999999999" customHeight="1" x14ac:dyDescent="0.2">
      <c r="A170" s="37"/>
      <c r="B170" s="42"/>
      <c r="C170" s="263" t="s">
        <v>965</v>
      </c>
      <c r="D170" s="263" t="s">
        <v>1875</v>
      </c>
      <c r="E170" s="19" t="s">
        <v>127</v>
      </c>
      <c r="F170" s="264">
        <v>1045.4000000000001</v>
      </c>
      <c r="G170" s="37"/>
      <c r="H170" s="42"/>
    </row>
    <row r="171" spans="1:8" s="2" customFormat="1" ht="16.899999999999999" customHeight="1" x14ac:dyDescent="0.2">
      <c r="A171" s="37"/>
      <c r="B171" s="42"/>
      <c r="C171" s="263" t="s">
        <v>970</v>
      </c>
      <c r="D171" s="263" t="s">
        <v>1876</v>
      </c>
      <c r="E171" s="19" t="s">
        <v>127</v>
      </c>
      <c r="F171" s="264">
        <v>1045.4000000000001</v>
      </c>
      <c r="G171" s="37"/>
      <c r="H171" s="42"/>
    </row>
    <row r="172" spans="1:8" s="2" customFormat="1" ht="16.899999999999999" customHeight="1" x14ac:dyDescent="0.2">
      <c r="A172" s="37"/>
      <c r="B172" s="42"/>
      <c r="C172" s="263" t="s">
        <v>974</v>
      </c>
      <c r="D172" s="263" t="s">
        <v>1877</v>
      </c>
      <c r="E172" s="19" t="s">
        <v>127</v>
      </c>
      <c r="F172" s="264">
        <v>1045.4000000000001</v>
      </c>
      <c r="G172" s="37"/>
      <c r="H172" s="42"/>
    </row>
    <row r="173" spans="1:8" s="2" customFormat="1" ht="16.899999999999999" customHeight="1" x14ac:dyDescent="0.2">
      <c r="A173" s="37"/>
      <c r="B173" s="42"/>
      <c r="C173" s="263" t="s">
        <v>978</v>
      </c>
      <c r="D173" s="263" t="s">
        <v>1878</v>
      </c>
      <c r="E173" s="19" t="s">
        <v>127</v>
      </c>
      <c r="F173" s="264">
        <v>1045.4000000000001</v>
      </c>
      <c r="G173" s="37"/>
      <c r="H173" s="42"/>
    </row>
    <row r="174" spans="1:8" s="2" customFormat="1" ht="16.899999999999999" customHeight="1" x14ac:dyDescent="0.2">
      <c r="A174" s="37"/>
      <c r="B174" s="42"/>
      <c r="C174" s="263" t="s">
        <v>982</v>
      </c>
      <c r="D174" s="263" t="s">
        <v>1879</v>
      </c>
      <c r="E174" s="19" t="s">
        <v>127</v>
      </c>
      <c r="F174" s="264">
        <v>1045.4000000000001</v>
      </c>
      <c r="G174" s="37"/>
      <c r="H174" s="42"/>
    </row>
    <row r="175" spans="1:8" s="2" customFormat="1" ht="16.899999999999999" customHeight="1" x14ac:dyDescent="0.2">
      <c r="A175" s="37"/>
      <c r="B175" s="42"/>
      <c r="C175" s="263" t="s">
        <v>986</v>
      </c>
      <c r="D175" s="263" t="s">
        <v>1880</v>
      </c>
      <c r="E175" s="19" t="s">
        <v>127</v>
      </c>
      <c r="F175" s="264">
        <v>1045.4000000000001</v>
      </c>
      <c r="G175" s="37"/>
      <c r="H175" s="42"/>
    </row>
    <row r="176" spans="1:8" s="2" customFormat="1" ht="16.899999999999999" customHeight="1" x14ac:dyDescent="0.2">
      <c r="A176" s="37"/>
      <c r="B176" s="42"/>
      <c r="C176" s="263" t="s">
        <v>887</v>
      </c>
      <c r="D176" s="263" t="s">
        <v>888</v>
      </c>
      <c r="E176" s="19" t="s">
        <v>337</v>
      </c>
      <c r="F176" s="264">
        <v>475.81</v>
      </c>
      <c r="G176" s="37"/>
      <c r="H176" s="42"/>
    </row>
    <row r="177" spans="1:8" s="2" customFormat="1" ht="16.899999999999999" customHeight="1" x14ac:dyDescent="0.2">
      <c r="A177" s="37"/>
      <c r="B177" s="42"/>
      <c r="C177" s="263" t="s">
        <v>1143</v>
      </c>
      <c r="D177" s="263" t="s">
        <v>1144</v>
      </c>
      <c r="E177" s="19" t="s">
        <v>337</v>
      </c>
      <c r="F177" s="264">
        <v>662.78399999999999</v>
      </c>
      <c r="G177" s="37"/>
      <c r="H177" s="42"/>
    </row>
    <row r="178" spans="1:8" s="2" customFormat="1" ht="16.899999999999999" customHeight="1" x14ac:dyDescent="0.2">
      <c r="A178" s="37"/>
      <c r="B178" s="42"/>
      <c r="C178" s="263" t="s">
        <v>1105</v>
      </c>
      <c r="D178" s="263" t="s">
        <v>1866</v>
      </c>
      <c r="E178" s="19" t="s">
        <v>337</v>
      </c>
      <c r="F178" s="264">
        <v>475.81</v>
      </c>
      <c r="G178" s="37"/>
      <c r="H178" s="42"/>
    </row>
    <row r="179" spans="1:8" s="2" customFormat="1" ht="16.899999999999999" customHeight="1" x14ac:dyDescent="0.2">
      <c r="A179" s="37"/>
      <c r="B179" s="42"/>
      <c r="C179" s="263" t="s">
        <v>640</v>
      </c>
      <c r="D179" s="263" t="s">
        <v>1881</v>
      </c>
      <c r="E179" s="19" t="s">
        <v>337</v>
      </c>
      <c r="F179" s="264">
        <v>687.15700000000004</v>
      </c>
      <c r="G179" s="37"/>
      <c r="H179" s="42"/>
    </row>
    <row r="180" spans="1:8" s="2" customFormat="1" ht="16.899999999999999" customHeight="1" x14ac:dyDescent="0.2">
      <c r="A180" s="37"/>
      <c r="B180" s="42"/>
      <c r="C180" s="263" t="s">
        <v>647</v>
      </c>
      <c r="D180" s="263" t="s">
        <v>1867</v>
      </c>
      <c r="E180" s="19" t="s">
        <v>337</v>
      </c>
      <c r="F180" s="264">
        <v>1155.008</v>
      </c>
      <c r="G180" s="37"/>
      <c r="H180" s="42"/>
    </row>
    <row r="181" spans="1:8" s="2" customFormat="1" ht="16.899999999999999" customHeight="1" x14ac:dyDescent="0.2">
      <c r="A181" s="37"/>
      <c r="B181" s="42"/>
      <c r="C181" s="259" t="s">
        <v>898</v>
      </c>
      <c r="D181" s="260" t="s">
        <v>899</v>
      </c>
      <c r="E181" s="261" t="s">
        <v>211</v>
      </c>
      <c r="F181" s="262">
        <v>180</v>
      </c>
      <c r="G181" s="37"/>
      <c r="H181" s="42"/>
    </row>
    <row r="182" spans="1:8" s="2" customFormat="1" ht="16.899999999999999" customHeight="1" x14ac:dyDescent="0.2">
      <c r="A182" s="37"/>
      <c r="B182" s="42"/>
      <c r="C182" s="263" t="s">
        <v>79</v>
      </c>
      <c r="D182" s="263" t="s">
        <v>911</v>
      </c>
      <c r="E182" s="19" t="s">
        <v>79</v>
      </c>
      <c r="F182" s="264">
        <v>0</v>
      </c>
      <c r="G182" s="37"/>
      <c r="H182" s="42"/>
    </row>
    <row r="183" spans="1:8" s="2" customFormat="1" ht="16.899999999999999" customHeight="1" x14ac:dyDescent="0.2">
      <c r="A183" s="37"/>
      <c r="B183" s="42"/>
      <c r="C183" s="263" t="s">
        <v>79</v>
      </c>
      <c r="D183" s="263" t="s">
        <v>1077</v>
      </c>
      <c r="E183" s="19" t="s">
        <v>79</v>
      </c>
      <c r="F183" s="264">
        <v>180</v>
      </c>
      <c r="G183" s="37"/>
      <c r="H183" s="42"/>
    </row>
    <row r="184" spans="1:8" s="2" customFormat="1" ht="16.899999999999999" customHeight="1" x14ac:dyDescent="0.2">
      <c r="A184" s="37"/>
      <c r="B184" s="42"/>
      <c r="C184" s="263" t="s">
        <v>898</v>
      </c>
      <c r="D184" s="263" t="s">
        <v>183</v>
      </c>
      <c r="E184" s="19" t="s">
        <v>79</v>
      </c>
      <c r="F184" s="264">
        <v>180</v>
      </c>
      <c r="G184" s="37"/>
      <c r="H184" s="42"/>
    </row>
    <row r="185" spans="1:8" s="2" customFormat="1" ht="16.899999999999999" customHeight="1" x14ac:dyDescent="0.2">
      <c r="A185" s="37"/>
      <c r="B185" s="42"/>
      <c r="C185" s="265" t="s">
        <v>1841</v>
      </c>
      <c r="D185" s="37"/>
      <c r="E185" s="37"/>
      <c r="F185" s="37"/>
      <c r="G185" s="37"/>
      <c r="H185" s="42"/>
    </row>
    <row r="186" spans="1:8" s="2" customFormat="1" ht="16.899999999999999" customHeight="1" x14ac:dyDescent="0.2">
      <c r="A186" s="37"/>
      <c r="B186" s="42"/>
      <c r="C186" s="263" t="s">
        <v>1073</v>
      </c>
      <c r="D186" s="263" t="s">
        <v>1882</v>
      </c>
      <c r="E186" s="19" t="s">
        <v>211</v>
      </c>
      <c r="F186" s="264">
        <v>180</v>
      </c>
      <c r="G186" s="37"/>
      <c r="H186" s="42"/>
    </row>
    <row r="187" spans="1:8" s="2" customFormat="1" ht="16.899999999999999" customHeight="1" x14ac:dyDescent="0.2">
      <c r="A187" s="37"/>
      <c r="B187" s="42"/>
      <c r="C187" s="263" t="s">
        <v>1078</v>
      </c>
      <c r="D187" s="263" t="s">
        <v>1883</v>
      </c>
      <c r="E187" s="19" t="s">
        <v>211</v>
      </c>
      <c r="F187" s="264">
        <v>180</v>
      </c>
      <c r="G187" s="37"/>
      <c r="H187" s="42"/>
    </row>
    <row r="188" spans="1:8" s="2" customFormat="1" ht="16.899999999999999" customHeight="1" x14ac:dyDescent="0.2">
      <c r="A188" s="37"/>
      <c r="B188" s="42"/>
      <c r="C188" s="263" t="s">
        <v>1082</v>
      </c>
      <c r="D188" s="263" t="s">
        <v>1884</v>
      </c>
      <c r="E188" s="19" t="s">
        <v>211</v>
      </c>
      <c r="F188" s="264">
        <v>180</v>
      </c>
      <c r="G188" s="37"/>
      <c r="H188" s="42"/>
    </row>
    <row r="189" spans="1:8" s="2" customFormat="1" ht="26.45" customHeight="1" x14ac:dyDescent="0.2">
      <c r="A189" s="37"/>
      <c r="B189" s="42"/>
      <c r="C189" s="258" t="s">
        <v>102</v>
      </c>
      <c r="D189" s="258" t="s">
        <v>103</v>
      </c>
      <c r="E189" s="37"/>
      <c r="F189" s="37"/>
      <c r="G189" s="37"/>
      <c r="H189" s="42"/>
    </row>
    <row r="190" spans="1:8" s="2" customFormat="1" ht="16.899999999999999" customHeight="1" x14ac:dyDescent="0.2">
      <c r="A190" s="37"/>
      <c r="B190" s="42"/>
      <c r="C190" s="259" t="s">
        <v>740</v>
      </c>
      <c r="D190" s="260" t="s">
        <v>740</v>
      </c>
      <c r="E190" s="261" t="s">
        <v>119</v>
      </c>
      <c r="F190" s="262">
        <v>1329.3889999999999</v>
      </c>
      <c r="G190" s="37"/>
      <c r="H190" s="42"/>
    </row>
    <row r="191" spans="1:8" s="2" customFormat="1" ht="16.899999999999999" customHeight="1" x14ac:dyDescent="0.2">
      <c r="A191" s="37"/>
      <c r="B191" s="42"/>
      <c r="C191" s="263" t="s">
        <v>79</v>
      </c>
      <c r="D191" s="263" t="s">
        <v>1155</v>
      </c>
      <c r="E191" s="19" t="s">
        <v>79</v>
      </c>
      <c r="F191" s="264">
        <v>0</v>
      </c>
      <c r="G191" s="37"/>
      <c r="H191" s="42"/>
    </row>
    <row r="192" spans="1:8" s="2" customFormat="1" ht="16.899999999999999" customHeight="1" x14ac:dyDescent="0.2">
      <c r="A192" s="37"/>
      <c r="B192" s="42"/>
      <c r="C192" s="263" t="s">
        <v>79</v>
      </c>
      <c r="D192" s="263" t="s">
        <v>1147</v>
      </c>
      <c r="E192" s="19" t="s">
        <v>79</v>
      </c>
      <c r="F192" s="264">
        <v>2170.75</v>
      </c>
      <c r="G192" s="37"/>
      <c r="H192" s="42"/>
    </row>
    <row r="193" spans="1:8" s="2" customFormat="1" ht="16.899999999999999" customHeight="1" x14ac:dyDescent="0.2">
      <c r="A193" s="37"/>
      <c r="B193" s="42"/>
      <c r="C193" s="263" t="s">
        <v>79</v>
      </c>
      <c r="D193" s="263" t="s">
        <v>1462</v>
      </c>
      <c r="E193" s="19" t="s">
        <v>79</v>
      </c>
      <c r="F193" s="264">
        <v>0</v>
      </c>
      <c r="G193" s="37"/>
      <c r="H193" s="42"/>
    </row>
    <row r="194" spans="1:8" s="2" customFormat="1" ht="16.899999999999999" customHeight="1" x14ac:dyDescent="0.2">
      <c r="A194" s="37"/>
      <c r="B194" s="42"/>
      <c r="C194" s="263" t="s">
        <v>79</v>
      </c>
      <c r="D194" s="263" t="s">
        <v>1463</v>
      </c>
      <c r="E194" s="19" t="s">
        <v>79</v>
      </c>
      <c r="F194" s="264">
        <v>-79.317999999999998</v>
      </c>
      <c r="G194" s="37"/>
      <c r="H194" s="42"/>
    </row>
    <row r="195" spans="1:8" s="2" customFormat="1" ht="16.899999999999999" customHeight="1" x14ac:dyDescent="0.2">
      <c r="A195" s="37"/>
      <c r="B195" s="42"/>
      <c r="C195" s="263" t="s">
        <v>79</v>
      </c>
      <c r="D195" s="263" t="s">
        <v>1464</v>
      </c>
      <c r="E195" s="19" t="s">
        <v>79</v>
      </c>
      <c r="F195" s="264">
        <v>-59.488999999999997</v>
      </c>
      <c r="G195" s="37"/>
      <c r="H195" s="42"/>
    </row>
    <row r="196" spans="1:8" s="2" customFormat="1" ht="16.899999999999999" customHeight="1" x14ac:dyDescent="0.2">
      <c r="A196" s="37"/>
      <c r="B196" s="42"/>
      <c r="C196" s="263" t="s">
        <v>79</v>
      </c>
      <c r="D196" s="263" t="s">
        <v>1465</v>
      </c>
      <c r="E196" s="19" t="s">
        <v>79</v>
      </c>
      <c r="F196" s="264">
        <v>-323.03100000000001</v>
      </c>
      <c r="G196" s="37"/>
      <c r="H196" s="42"/>
    </row>
    <row r="197" spans="1:8" s="2" customFormat="1" ht="16.899999999999999" customHeight="1" x14ac:dyDescent="0.2">
      <c r="A197" s="37"/>
      <c r="B197" s="42"/>
      <c r="C197" s="263" t="s">
        <v>79</v>
      </c>
      <c r="D197" s="263" t="s">
        <v>1466</v>
      </c>
      <c r="E197" s="19" t="s">
        <v>79</v>
      </c>
      <c r="F197" s="264">
        <v>-9.4139999999999997</v>
      </c>
      <c r="G197" s="37"/>
      <c r="H197" s="42"/>
    </row>
    <row r="198" spans="1:8" s="2" customFormat="1" ht="16.899999999999999" customHeight="1" x14ac:dyDescent="0.2">
      <c r="A198" s="37"/>
      <c r="B198" s="42"/>
      <c r="C198" s="263" t="s">
        <v>79</v>
      </c>
      <c r="D198" s="263" t="s">
        <v>1467</v>
      </c>
      <c r="E198" s="19" t="s">
        <v>79</v>
      </c>
      <c r="F198" s="264">
        <v>-85.569000000000003</v>
      </c>
      <c r="G198" s="37"/>
      <c r="H198" s="42"/>
    </row>
    <row r="199" spans="1:8" s="2" customFormat="1" ht="16.899999999999999" customHeight="1" x14ac:dyDescent="0.2">
      <c r="A199" s="37"/>
      <c r="B199" s="42"/>
      <c r="C199" s="263" t="s">
        <v>79</v>
      </c>
      <c r="D199" s="263" t="s">
        <v>1468</v>
      </c>
      <c r="E199" s="19" t="s">
        <v>79</v>
      </c>
      <c r="F199" s="264">
        <v>-245.70599999999999</v>
      </c>
      <c r="G199" s="37"/>
      <c r="H199" s="42"/>
    </row>
    <row r="200" spans="1:8" s="2" customFormat="1" ht="16.899999999999999" customHeight="1" x14ac:dyDescent="0.2">
      <c r="A200" s="37"/>
      <c r="B200" s="42"/>
      <c r="C200" s="263" t="s">
        <v>79</v>
      </c>
      <c r="D200" s="263" t="s">
        <v>1469</v>
      </c>
      <c r="E200" s="19" t="s">
        <v>79</v>
      </c>
      <c r="F200" s="264">
        <v>-28.623999999999999</v>
      </c>
      <c r="G200" s="37"/>
      <c r="H200" s="42"/>
    </row>
    <row r="201" spans="1:8" s="2" customFormat="1" ht="16.899999999999999" customHeight="1" x14ac:dyDescent="0.2">
      <c r="A201" s="37"/>
      <c r="B201" s="42"/>
      <c r="C201" s="263" t="s">
        <v>79</v>
      </c>
      <c r="D201" s="263" t="s">
        <v>1470</v>
      </c>
      <c r="E201" s="19" t="s">
        <v>79</v>
      </c>
      <c r="F201" s="264">
        <v>-24.265000000000001</v>
      </c>
      <c r="G201" s="37"/>
      <c r="H201" s="42"/>
    </row>
    <row r="202" spans="1:8" s="2" customFormat="1" ht="16.899999999999999" customHeight="1" x14ac:dyDescent="0.2">
      <c r="A202" s="37"/>
      <c r="B202" s="42"/>
      <c r="C202" s="263" t="s">
        <v>79</v>
      </c>
      <c r="D202" s="263" t="s">
        <v>1471</v>
      </c>
      <c r="E202" s="19" t="s">
        <v>79</v>
      </c>
      <c r="F202" s="264">
        <v>-90.656000000000006</v>
      </c>
      <c r="G202" s="37"/>
      <c r="H202" s="42"/>
    </row>
    <row r="203" spans="1:8" s="2" customFormat="1" ht="16.899999999999999" customHeight="1" x14ac:dyDescent="0.2">
      <c r="A203" s="37"/>
      <c r="B203" s="42"/>
      <c r="C203" s="263" t="s">
        <v>79</v>
      </c>
      <c r="D203" s="263" t="s">
        <v>1472</v>
      </c>
      <c r="E203" s="19" t="s">
        <v>79</v>
      </c>
      <c r="F203" s="264">
        <v>-93.986000000000004</v>
      </c>
      <c r="G203" s="37"/>
      <c r="H203" s="42"/>
    </row>
    <row r="204" spans="1:8" s="2" customFormat="1" ht="16.899999999999999" customHeight="1" x14ac:dyDescent="0.2">
      <c r="A204" s="37"/>
      <c r="B204" s="42"/>
      <c r="C204" s="263" t="s">
        <v>79</v>
      </c>
      <c r="D204" s="263" t="s">
        <v>1473</v>
      </c>
      <c r="E204" s="19" t="s">
        <v>79</v>
      </c>
      <c r="F204" s="264">
        <v>-32</v>
      </c>
      <c r="G204" s="37"/>
      <c r="H204" s="42"/>
    </row>
    <row r="205" spans="1:8" s="2" customFormat="1" ht="16.899999999999999" customHeight="1" x14ac:dyDescent="0.2">
      <c r="A205" s="37"/>
      <c r="B205" s="42"/>
      <c r="C205" s="263" t="s">
        <v>79</v>
      </c>
      <c r="D205" s="263" t="s">
        <v>1474</v>
      </c>
      <c r="E205" s="19" t="s">
        <v>79</v>
      </c>
      <c r="F205" s="264">
        <v>0</v>
      </c>
      <c r="G205" s="37"/>
      <c r="H205" s="42"/>
    </row>
    <row r="206" spans="1:8" s="2" customFormat="1" ht="16.899999999999999" customHeight="1" x14ac:dyDescent="0.2">
      <c r="A206" s="37"/>
      <c r="B206" s="42"/>
      <c r="C206" s="263" t="s">
        <v>79</v>
      </c>
      <c r="D206" s="263" t="s">
        <v>1475</v>
      </c>
      <c r="E206" s="19" t="s">
        <v>79</v>
      </c>
      <c r="F206" s="264">
        <v>109</v>
      </c>
      <c r="G206" s="37"/>
      <c r="H206" s="42"/>
    </row>
    <row r="207" spans="1:8" s="2" customFormat="1" ht="16.899999999999999" customHeight="1" x14ac:dyDescent="0.2">
      <c r="A207" s="37"/>
      <c r="B207" s="42"/>
      <c r="C207" s="263" t="s">
        <v>79</v>
      </c>
      <c r="D207" s="263" t="s">
        <v>1476</v>
      </c>
      <c r="E207" s="19" t="s">
        <v>79</v>
      </c>
      <c r="F207" s="264">
        <v>121.697</v>
      </c>
      <c r="G207" s="37"/>
      <c r="H207" s="42"/>
    </row>
    <row r="208" spans="1:8" s="2" customFormat="1" ht="16.899999999999999" customHeight="1" x14ac:dyDescent="0.2">
      <c r="A208" s="37"/>
      <c r="B208" s="42"/>
      <c r="C208" s="263" t="s">
        <v>740</v>
      </c>
      <c r="D208" s="263" t="s">
        <v>183</v>
      </c>
      <c r="E208" s="19" t="s">
        <v>79</v>
      </c>
      <c r="F208" s="264">
        <v>1329.3889999999999</v>
      </c>
      <c r="G208" s="37"/>
      <c r="H208" s="42"/>
    </row>
    <row r="209" spans="1:8" s="2" customFormat="1" ht="16.899999999999999" customHeight="1" x14ac:dyDescent="0.2">
      <c r="A209" s="37"/>
      <c r="B209" s="42"/>
      <c r="C209" s="265" t="s">
        <v>1841</v>
      </c>
      <c r="D209" s="37"/>
      <c r="E209" s="37"/>
      <c r="F209" s="37"/>
      <c r="G209" s="37"/>
      <c r="H209" s="42"/>
    </row>
    <row r="210" spans="1:8" s="2" customFormat="1" ht="16.899999999999999" customHeight="1" x14ac:dyDescent="0.2">
      <c r="A210" s="37"/>
      <c r="B210" s="42"/>
      <c r="C210" s="263" t="s">
        <v>1459</v>
      </c>
      <c r="D210" s="263" t="s">
        <v>1854</v>
      </c>
      <c r="E210" s="19" t="s">
        <v>119</v>
      </c>
      <c r="F210" s="264">
        <v>1329.3889999999999</v>
      </c>
      <c r="G210" s="37"/>
      <c r="H210" s="42"/>
    </row>
    <row r="211" spans="1:8" s="2" customFormat="1" ht="16.899999999999999" customHeight="1" x14ac:dyDescent="0.2">
      <c r="A211" s="37"/>
      <c r="B211" s="42"/>
      <c r="C211" s="263" t="s">
        <v>1441</v>
      </c>
      <c r="D211" s="263" t="s">
        <v>1442</v>
      </c>
      <c r="E211" s="19" t="s">
        <v>119</v>
      </c>
      <c r="F211" s="264">
        <v>4214.4309999999996</v>
      </c>
      <c r="G211" s="37"/>
      <c r="H211" s="42"/>
    </row>
    <row r="212" spans="1:8" s="2" customFormat="1" ht="16.899999999999999" customHeight="1" x14ac:dyDescent="0.2">
      <c r="A212" s="37"/>
      <c r="B212" s="42"/>
      <c r="C212" s="263" t="s">
        <v>1451</v>
      </c>
      <c r="D212" s="263" t="s">
        <v>1885</v>
      </c>
      <c r="E212" s="19" t="s">
        <v>119</v>
      </c>
      <c r="F212" s="264">
        <v>4214.4309999999996</v>
      </c>
      <c r="G212" s="37"/>
      <c r="H212" s="42"/>
    </row>
    <row r="213" spans="1:8" s="2" customFormat="1" ht="16.899999999999999" customHeight="1" x14ac:dyDescent="0.2">
      <c r="A213" s="37"/>
      <c r="B213" s="42"/>
      <c r="C213" s="263" t="s">
        <v>635</v>
      </c>
      <c r="D213" s="263" t="s">
        <v>1844</v>
      </c>
      <c r="E213" s="19" t="s">
        <v>119</v>
      </c>
      <c r="F213" s="264">
        <v>4214.4309999999996</v>
      </c>
      <c r="G213" s="37"/>
      <c r="H213" s="42"/>
    </row>
    <row r="214" spans="1:8" s="2" customFormat="1" ht="16.899999999999999" customHeight="1" x14ac:dyDescent="0.2">
      <c r="A214" s="37"/>
      <c r="B214" s="42"/>
      <c r="C214" s="263" t="s">
        <v>1477</v>
      </c>
      <c r="D214" s="263" t="s">
        <v>1478</v>
      </c>
      <c r="E214" s="19" t="s">
        <v>337</v>
      </c>
      <c r="F214" s="264">
        <v>2730.6979999999999</v>
      </c>
      <c r="G214" s="37"/>
      <c r="H214" s="42"/>
    </row>
    <row r="215" spans="1:8" s="2" customFormat="1" ht="16.899999999999999" customHeight="1" x14ac:dyDescent="0.2">
      <c r="A215" s="37"/>
      <c r="B215" s="42"/>
      <c r="C215" s="259" t="s">
        <v>1147</v>
      </c>
      <c r="D215" s="260" t="s">
        <v>1148</v>
      </c>
      <c r="E215" s="261" t="s">
        <v>119</v>
      </c>
      <c r="F215" s="262">
        <v>2170.75</v>
      </c>
      <c r="G215" s="37"/>
      <c r="H215" s="42"/>
    </row>
    <row r="216" spans="1:8" s="2" customFormat="1" ht="16.899999999999999" customHeight="1" x14ac:dyDescent="0.2">
      <c r="A216" s="37"/>
      <c r="B216" s="42"/>
      <c r="C216" s="263" t="s">
        <v>79</v>
      </c>
      <c r="D216" s="263" t="s">
        <v>1155</v>
      </c>
      <c r="E216" s="19" t="s">
        <v>79</v>
      </c>
      <c r="F216" s="264">
        <v>0</v>
      </c>
      <c r="G216" s="37"/>
      <c r="H216" s="42"/>
    </row>
    <row r="217" spans="1:8" s="2" customFormat="1" ht="16.899999999999999" customHeight="1" x14ac:dyDescent="0.2">
      <c r="A217" s="37"/>
      <c r="B217" s="42"/>
      <c r="C217" s="263" t="s">
        <v>79</v>
      </c>
      <c r="D217" s="263" t="s">
        <v>1183</v>
      </c>
      <c r="E217" s="19" t="s">
        <v>79</v>
      </c>
      <c r="F217" s="264">
        <v>805.35</v>
      </c>
      <c r="G217" s="37"/>
      <c r="H217" s="42"/>
    </row>
    <row r="218" spans="1:8" s="2" customFormat="1" ht="16.899999999999999" customHeight="1" x14ac:dyDescent="0.2">
      <c r="A218" s="37"/>
      <c r="B218" s="42"/>
      <c r="C218" s="263" t="s">
        <v>79</v>
      </c>
      <c r="D218" s="263" t="s">
        <v>1184</v>
      </c>
      <c r="E218" s="19" t="s">
        <v>79</v>
      </c>
      <c r="F218" s="264">
        <v>195</v>
      </c>
      <c r="G218" s="37"/>
      <c r="H218" s="42"/>
    </row>
    <row r="219" spans="1:8" s="2" customFormat="1" ht="16.899999999999999" customHeight="1" x14ac:dyDescent="0.2">
      <c r="A219" s="37"/>
      <c r="B219" s="42"/>
      <c r="C219" s="263" t="s">
        <v>79</v>
      </c>
      <c r="D219" s="263" t="s">
        <v>1185</v>
      </c>
      <c r="E219" s="19" t="s">
        <v>79</v>
      </c>
      <c r="F219" s="264">
        <v>168.86</v>
      </c>
      <c r="G219" s="37"/>
      <c r="H219" s="42"/>
    </row>
    <row r="220" spans="1:8" s="2" customFormat="1" ht="16.899999999999999" customHeight="1" x14ac:dyDescent="0.2">
      <c r="A220" s="37"/>
      <c r="B220" s="42"/>
      <c r="C220" s="263" t="s">
        <v>79</v>
      </c>
      <c r="D220" s="263" t="s">
        <v>1186</v>
      </c>
      <c r="E220" s="19" t="s">
        <v>79</v>
      </c>
      <c r="F220" s="264">
        <v>204.15</v>
      </c>
      <c r="G220" s="37"/>
      <c r="H220" s="42"/>
    </row>
    <row r="221" spans="1:8" s="2" customFormat="1" ht="16.899999999999999" customHeight="1" x14ac:dyDescent="0.2">
      <c r="A221" s="37"/>
      <c r="B221" s="42"/>
      <c r="C221" s="263" t="s">
        <v>79</v>
      </c>
      <c r="D221" s="263" t="s">
        <v>1187</v>
      </c>
      <c r="E221" s="19" t="s">
        <v>79</v>
      </c>
      <c r="F221" s="264">
        <v>149.75</v>
      </c>
      <c r="G221" s="37"/>
      <c r="H221" s="42"/>
    </row>
    <row r="222" spans="1:8" s="2" customFormat="1" ht="16.899999999999999" customHeight="1" x14ac:dyDescent="0.2">
      <c r="A222" s="37"/>
      <c r="B222" s="42"/>
      <c r="C222" s="263" t="s">
        <v>79</v>
      </c>
      <c r="D222" s="263" t="s">
        <v>1188</v>
      </c>
      <c r="E222" s="19" t="s">
        <v>79</v>
      </c>
      <c r="F222" s="264">
        <v>207.8</v>
      </c>
      <c r="G222" s="37"/>
      <c r="H222" s="42"/>
    </row>
    <row r="223" spans="1:8" s="2" customFormat="1" ht="16.899999999999999" customHeight="1" x14ac:dyDescent="0.2">
      <c r="A223" s="37"/>
      <c r="B223" s="42"/>
      <c r="C223" s="263" t="s">
        <v>79</v>
      </c>
      <c r="D223" s="263" t="s">
        <v>1189</v>
      </c>
      <c r="E223" s="19" t="s">
        <v>79</v>
      </c>
      <c r="F223" s="264">
        <v>61.7</v>
      </c>
      <c r="G223" s="37"/>
      <c r="H223" s="42"/>
    </row>
    <row r="224" spans="1:8" s="2" customFormat="1" ht="16.899999999999999" customHeight="1" x14ac:dyDescent="0.2">
      <c r="A224" s="37"/>
      <c r="B224" s="42"/>
      <c r="C224" s="263" t="s">
        <v>79</v>
      </c>
      <c r="D224" s="263" t="s">
        <v>1190</v>
      </c>
      <c r="E224" s="19" t="s">
        <v>79</v>
      </c>
      <c r="F224" s="264">
        <v>242.66</v>
      </c>
      <c r="G224" s="37"/>
      <c r="H224" s="42"/>
    </row>
    <row r="225" spans="1:8" s="2" customFormat="1" ht="16.899999999999999" customHeight="1" x14ac:dyDescent="0.2">
      <c r="A225" s="37"/>
      <c r="B225" s="42"/>
      <c r="C225" s="263" t="s">
        <v>79</v>
      </c>
      <c r="D225" s="263" t="s">
        <v>1191</v>
      </c>
      <c r="E225" s="19" t="s">
        <v>79</v>
      </c>
      <c r="F225" s="264">
        <v>327.92</v>
      </c>
      <c r="G225" s="37"/>
      <c r="H225" s="42"/>
    </row>
    <row r="226" spans="1:8" s="2" customFormat="1" ht="16.899999999999999" customHeight="1" x14ac:dyDescent="0.2">
      <c r="A226" s="37"/>
      <c r="B226" s="42"/>
      <c r="C226" s="263" t="s">
        <v>79</v>
      </c>
      <c r="D226" s="263" t="s">
        <v>1192</v>
      </c>
      <c r="E226" s="19" t="s">
        <v>79</v>
      </c>
      <c r="F226" s="264">
        <v>0</v>
      </c>
      <c r="G226" s="37"/>
      <c r="H226" s="42"/>
    </row>
    <row r="227" spans="1:8" s="2" customFormat="1" ht="16.899999999999999" customHeight="1" x14ac:dyDescent="0.2">
      <c r="A227" s="37"/>
      <c r="B227" s="42"/>
      <c r="C227" s="263" t="s">
        <v>79</v>
      </c>
      <c r="D227" s="263" t="s">
        <v>1193</v>
      </c>
      <c r="E227" s="19" t="s">
        <v>79</v>
      </c>
      <c r="F227" s="264">
        <v>-178.79</v>
      </c>
      <c r="G227" s="37"/>
      <c r="H227" s="42"/>
    </row>
    <row r="228" spans="1:8" s="2" customFormat="1" ht="16.899999999999999" customHeight="1" x14ac:dyDescent="0.2">
      <c r="A228" s="37"/>
      <c r="B228" s="42"/>
      <c r="C228" s="263" t="s">
        <v>79</v>
      </c>
      <c r="D228" s="263" t="s">
        <v>1194</v>
      </c>
      <c r="E228" s="19" t="s">
        <v>79</v>
      </c>
      <c r="F228" s="264">
        <v>-13.65</v>
      </c>
      <c r="G228" s="37"/>
      <c r="H228" s="42"/>
    </row>
    <row r="229" spans="1:8" s="2" customFormat="1" ht="16.899999999999999" customHeight="1" x14ac:dyDescent="0.2">
      <c r="A229" s="37"/>
      <c r="B229" s="42"/>
      <c r="C229" s="263" t="s">
        <v>1147</v>
      </c>
      <c r="D229" s="263" t="s">
        <v>183</v>
      </c>
      <c r="E229" s="19" t="s">
        <v>79</v>
      </c>
      <c r="F229" s="264">
        <v>2170.75</v>
      </c>
      <c r="G229" s="37"/>
      <c r="H229" s="42"/>
    </row>
    <row r="230" spans="1:8" s="2" customFormat="1" ht="16.899999999999999" customHeight="1" x14ac:dyDescent="0.2">
      <c r="A230" s="37"/>
      <c r="B230" s="42"/>
      <c r="C230" s="265" t="s">
        <v>1841</v>
      </c>
      <c r="D230" s="37"/>
      <c r="E230" s="37"/>
      <c r="F230" s="37"/>
      <c r="G230" s="37"/>
      <c r="H230" s="42"/>
    </row>
    <row r="231" spans="1:8" s="2" customFormat="1" ht="16.899999999999999" customHeight="1" x14ac:dyDescent="0.2">
      <c r="A231" s="37"/>
      <c r="B231" s="42"/>
      <c r="C231" s="263" t="s">
        <v>1179</v>
      </c>
      <c r="D231" s="263" t="s">
        <v>1886</v>
      </c>
      <c r="E231" s="19" t="s">
        <v>119</v>
      </c>
      <c r="F231" s="264">
        <v>2170.75</v>
      </c>
      <c r="G231" s="37"/>
      <c r="H231" s="42"/>
    </row>
    <row r="232" spans="1:8" s="2" customFormat="1" ht="16.899999999999999" customHeight="1" x14ac:dyDescent="0.2">
      <c r="A232" s="37"/>
      <c r="B232" s="42"/>
      <c r="C232" s="263" t="s">
        <v>1441</v>
      </c>
      <c r="D232" s="263" t="s">
        <v>1442</v>
      </c>
      <c r="E232" s="19" t="s">
        <v>119</v>
      </c>
      <c r="F232" s="264">
        <v>4214.4309999999996</v>
      </c>
      <c r="G232" s="37"/>
      <c r="H232" s="42"/>
    </row>
    <row r="233" spans="1:8" s="2" customFormat="1" ht="16.899999999999999" customHeight="1" x14ac:dyDescent="0.2">
      <c r="A233" s="37"/>
      <c r="B233" s="42"/>
      <c r="C233" s="263" t="s">
        <v>1446</v>
      </c>
      <c r="D233" s="263" t="s">
        <v>1447</v>
      </c>
      <c r="E233" s="19" t="s">
        <v>119</v>
      </c>
      <c r="F233" s="264">
        <v>2885.0419999999999</v>
      </c>
      <c r="G233" s="37"/>
      <c r="H233" s="42"/>
    </row>
    <row r="234" spans="1:8" s="2" customFormat="1" ht="16.899999999999999" customHeight="1" x14ac:dyDescent="0.2">
      <c r="A234" s="37"/>
      <c r="B234" s="42"/>
      <c r="C234" s="263" t="s">
        <v>1451</v>
      </c>
      <c r="D234" s="263" t="s">
        <v>1885</v>
      </c>
      <c r="E234" s="19" t="s">
        <v>119</v>
      </c>
      <c r="F234" s="264">
        <v>4214.4309999999996</v>
      </c>
      <c r="G234" s="37"/>
      <c r="H234" s="42"/>
    </row>
    <row r="235" spans="1:8" s="2" customFormat="1" ht="16.899999999999999" customHeight="1" x14ac:dyDescent="0.2">
      <c r="A235" s="37"/>
      <c r="B235" s="42"/>
      <c r="C235" s="263" t="s">
        <v>635</v>
      </c>
      <c r="D235" s="263" t="s">
        <v>1844</v>
      </c>
      <c r="E235" s="19" t="s">
        <v>119</v>
      </c>
      <c r="F235" s="264">
        <v>4214.4309999999996</v>
      </c>
      <c r="G235" s="37"/>
      <c r="H235" s="42"/>
    </row>
    <row r="236" spans="1:8" s="2" customFormat="1" ht="16.899999999999999" customHeight="1" x14ac:dyDescent="0.2">
      <c r="A236" s="37"/>
      <c r="B236" s="42"/>
      <c r="C236" s="263" t="s">
        <v>1459</v>
      </c>
      <c r="D236" s="263" t="s">
        <v>1854</v>
      </c>
      <c r="E236" s="19" t="s">
        <v>119</v>
      </c>
      <c r="F236" s="264">
        <v>1329.3889999999999</v>
      </c>
      <c r="G236" s="37"/>
      <c r="H236" s="42"/>
    </row>
    <row r="237" spans="1:8" s="2" customFormat="1" ht="16.899999999999999" customHeight="1" x14ac:dyDescent="0.2">
      <c r="A237" s="37"/>
      <c r="B237" s="42"/>
      <c r="C237" s="263" t="s">
        <v>887</v>
      </c>
      <c r="D237" s="263" t="s">
        <v>888</v>
      </c>
      <c r="E237" s="19" t="s">
        <v>337</v>
      </c>
      <c r="F237" s="264">
        <v>5193.076</v>
      </c>
      <c r="G237" s="37"/>
      <c r="H237" s="42"/>
    </row>
    <row r="238" spans="1:8" s="2" customFormat="1" ht="26.45" customHeight="1" x14ac:dyDescent="0.2">
      <c r="A238" s="37"/>
      <c r="B238" s="42"/>
      <c r="C238" s="258" t="s">
        <v>108</v>
      </c>
      <c r="D238" s="258" t="s">
        <v>109</v>
      </c>
      <c r="E238" s="37"/>
      <c r="F238" s="37"/>
      <c r="G238" s="37"/>
      <c r="H238" s="42"/>
    </row>
    <row r="239" spans="1:8" s="2" customFormat="1" ht="16.899999999999999" customHeight="1" x14ac:dyDescent="0.2">
      <c r="A239" s="37"/>
      <c r="B239" s="42"/>
      <c r="C239" s="259" t="s">
        <v>892</v>
      </c>
      <c r="D239" s="260" t="s">
        <v>1676</v>
      </c>
      <c r="E239" s="261" t="s">
        <v>127</v>
      </c>
      <c r="F239" s="262">
        <v>12</v>
      </c>
      <c r="G239" s="37"/>
      <c r="H239" s="42"/>
    </row>
    <row r="240" spans="1:8" s="2" customFormat="1" ht="16.899999999999999" customHeight="1" x14ac:dyDescent="0.2">
      <c r="A240" s="37"/>
      <c r="B240" s="42"/>
      <c r="C240" s="263" t="s">
        <v>79</v>
      </c>
      <c r="D240" s="263" t="s">
        <v>1682</v>
      </c>
      <c r="E240" s="19" t="s">
        <v>79</v>
      </c>
      <c r="F240" s="264">
        <v>0</v>
      </c>
      <c r="G240" s="37"/>
      <c r="H240" s="42"/>
    </row>
    <row r="241" spans="1:8" s="2" customFormat="1" ht="16.899999999999999" customHeight="1" x14ac:dyDescent="0.2">
      <c r="A241" s="37"/>
      <c r="B241" s="42"/>
      <c r="C241" s="263" t="s">
        <v>79</v>
      </c>
      <c r="D241" s="263" t="s">
        <v>1685</v>
      </c>
      <c r="E241" s="19" t="s">
        <v>79</v>
      </c>
      <c r="F241" s="264">
        <v>12</v>
      </c>
      <c r="G241" s="37"/>
      <c r="H241" s="42"/>
    </row>
    <row r="242" spans="1:8" s="2" customFormat="1" ht="16.899999999999999" customHeight="1" x14ac:dyDescent="0.2">
      <c r="A242" s="37"/>
      <c r="B242" s="42"/>
      <c r="C242" s="263" t="s">
        <v>892</v>
      </c>
      <c r="D242" s="263" t="s">
        <v>183</v>
      </c>
      <c r="E242" s="19" t="s">
        <v>79</v>
      </c>
      <c r="F242" s="264">
        <v>12</v>
      </c>
      <c r="G242" s="37"/>
      <c r="H242" s="42"/>
    </row>
    <row r="243" spans="1:8" s="2" customFormat="1" ht="16.899999999999999" customHeight="1" x14ac:dyDescent="0.2">
      <c r="A243" s="37"/>
      <c r="B243" s="42"/>
      <c r="C243" s="265" t="s">
        <v>1841</v>
      </c>
      <c r="D243" s="37"/>
      <c r="E243" s="37"/>
      <c r="F243" s="37"/>
      <c r="G243" s="37"/>
      <c r="H243" s="42"/>
    </row>
    <row r="244" spans="1:8" s="2" customFormat="1" ht="16.899999999999999" customHeight="1" x14ac:dyDescent="0.2">
      <c r="A244" s="37"/>
      <c r="B244" s="42"/>
      <c r="C244" s="263" t="s">
        <v>907</v>
      </c>
      <c r="D244" s="263" t="s">
        <v>1868</v>
      </c>
      <c r="E244" s="19" t="s">
        <v>127</v>
      </c>
      <c r="F244" s="264">
        <v>12</v>
      </c>
      <c r="G244" s="37"/>
      <c r="H244" s="42"/>
    </row>
    <row r="245" spans="1:8" s="2" customFormat="1" ht="16.899999999999999" customHeight="1" x14ac:dyDescent="0.2">
      <c r="A245" s="37"/>
      <c r="B245" s="42"/>
      <c r="C245" s="263" t="s">
        <v>1686</v>
      </c>
      <c r="D245" s="263" t="s">
        <v>1887</v>
      </c>
      <c r="E245" s="19" t="s">
        <v>127</v>
      </c>
      <c r="F245" s="264">
        <v>14.4</v>
      </c>
      <c r="G245" s="37"/>
      <c r="H245" s="42"/>
    </row>
    <row r="246" spans="1:8" s="2" customFormat="1" ht="16.899999999999999" customHeight="1" x14ac:dyDescent="0.2">
      <c r="A246" s="37"/>
      <c r="B246" s="42"/>
      <c r="C246" s="263" t="s">
        <v>624</v>
      </c>
      <c r="D246" s="263" t="s">
        <v>625</v>
      </c>
      <c r="E246" s="19" t="s">
        <v>119</v>
      </c>
      <c r="F246" s="264">
        <v>2.04</v>
      </c>
      <c r="G246" s="37"/>
      <c r="H246" s="42"/>
    </row>
    <row r="247" spans="1:8" s="2" customFormat="1" ht="16.899999999999999" customHeight="1" x14ac:dyDescent="0.2">
      <c r="A247" s="37"/>
      <c r="B247" s="42"/>
      <c r="C247" s="263" t="s">
        <v>630</v>
      </c>
      <c r="D247" s="263" t="s">
        <v>1843</v>
      </c>
      <c r="E247" s="19" t="s">
        <v>119</v>
      </c>
      <c r="F247" s="264">
        <v>2.04</v>
      </c>
      <c r="G247" s="37"/>
      <c r="H247" s="42"/>
    </row>
    <row r="248" spans="1:8" s="2" customFormat="1" ht="16.899999999999999" customHeight="1" x14ac:dyDescent="0.2">
      <c r="A248" s="37"/>
      <c r="B248" s="42"/>
      <c r="C248" s="263" t="s">
        <v>635</v>
      </c>
      <c r="D248" s="263" t="s">
        <v>1844</v>
      </c>
      <c r="E248" s="19" t="s">
        <v>119</v>
      </c>
      <c r="F248" s="264">
        <v>2.04</v>
      </c>
      <c r="G248" s="37"/>
      <c r="H248" s="42"/>
    </row>
    <row r="249" spans="1:8" s="2" customFormat="1" ht="16.899999999999999" customHeight="1" x14ac:dyDescent="0.2">
      <c r="A249" s="37"/>
      <c r="B249" s="42"/>
      <c r="C249" s="263" t="s">
        <v>959</v>
      </c>
      <c r="D249" s="263" t="s">
        <v>1863</v>
      </c>
      <c r="E249" s="19" t="s">
        <v>127</v>
      </c>
      <c r="F249" s="264">
        <v>33</v>
      </c>
      <c r="G249" s="37"/>
      <c r="H249" s="42"/>
    </row>
    <row r="250" spans="1:8" s="2" customFormat="1" ht="16.899999999999999" customHeight="1" x14ac:dyDescent="0.2">
      <c r="A250" s="37"/>
      <c r="B250" s="42"/>
      <c r="C250" s="263" t="s">
        <v>999</v>
      </c>
      <c r="D250" s="263" t="s">
        <v>1864</v>
      </c>
      <c r="E250" s="19" t="s">
        <v>127</v>
      </c>
      <c r="F250" s="264">
        <v>33</v>
      </c>
      <c r="G250" s="37"/>
      <c r="H250" s="42"/>
    </row>
    <row r="251" spans="1:8" s="2" customFormat="1" ht="16.899999999999999" customHeight="1" x14ac:dyDescent="0.2">
      <c r="A251" s="37"/>
      <c r="B251" s="42"/>
      <c r="C251" s="263" t="s">
        <v>1008</v>
      </c>
      <c r="D251" s="263" t="s">
        <v>1865</v>
      </c>
      <c r="E251" s="19" t="s">
        <v>127</v>
      </c>
      <c r="F251" s="264">
        <v>33</v>
      </c>
      <c r="G251" s="37"/>
      <c r="H251" s="42"/>
    </row>
    <row r="252" spans="1:8" s="2" customFormat="1" ht="16.899999999999999" customHeight="1" x14ac:dyDescent="0.2">
      <c r="A252" s="37"/>
      <c r="B252" s="42"/>
      <c r="C252" s="263" t="s">
        <v>887</v>
      </c>
      <c r="D252" s="263" t="s">
        <v>888</v>
      </c>
      <c r="E252" s="19" t="s">
        <v>337</v>
      </c>
      <c r="F252" s="264">
        <v>3.48</v>
      </c>
      <c r="G252" s="37"/>
      <c r="H252" s="42"/>
    </row>
    <row r="253" spans="1:8" s="2" customFormat="1" ht="16.899999999999999" customHeight="1" x14ac:dyDescent="0.2">
      <c r="A253" s="37"/>
      <c r="B253" s="42"/>
      <c r="C253" s="263" t="s">
        <v>1105</v>
      </c>
      <c r="D253" s="263" t="s">
        <v>1866</v>
      </c>
      <c r="E253" s="19" t="s">
        <v>337</v>
      </c>
      <c r="F253" s="264">
        <v>3.48</v>
      </c>
      <c r="G253" s="37"/>
      <c r="H253" s="42"/>
    </row>
    <row r="254" spans="1:8" s="2" customFormat="1" ht="16.899999999999999" customHeight="1" x14ac:dyDescent="0.2">
      <c r="A254" s="37"/>
      <c r="B254" s="42"/>
      <c r="C254" s="263" t="s">
        <v>647</v>
      </c>
      <c r="D254" s="263" t="s">
        <v>1867</v>
      </c>
      <c r="E254" s="19" t="s">
        <v>337</v>
      </c>
      <c r="F254" s="264">
        <v>23.78</v>
      </c>
      <c r="G254" s="37"/>
      <c r="H254" s="42"/>
    </row>
    <row r="255" spans="1:8" s="2" customFormat="1" ht="16.899999999999999" customHeight="1" x14ac:dyDescent="0.2">
      <c r="A255" s="37"/>
      <c r="B255" s="42"/>
      <c r="C255" s="263" t="s">
        <v>1003</v>
      </c>
      <c r="D255" s="263" t="s">
        <v>1004</v>
      </c>
      <c r="E255" s="19" t="s">
        <v>127</v>
      </c>
      <c r="F255" s="264">
        <v>16.995000000000001</v>
      </c>
      <c r="G255" s="37"/>
      <c r="H255" s="42"/>
    </row>
    <row r="256" spans="1:8" s="2" customFormat="1" ht="7.35" customHeight="1" x14ac:dyDescent="0.2">
      <c r="A256" s="37"/>
      <c r="B256" s="136"/>
      <c r="C256" s="137"/>
      <c r="D256" s="137"/>
      <c r="E256" s="137"/>
      <c r="F256" s="137"/>
      <c r="G256" s="137"/>
      <c r="H256" s="42"/>
    </row>
    <row r="257" spans="1:8" s="2" customFormat="1" x14ac:dyDescent="0.2">
      <c r="A257" s="37"/>
      <c r="B257" s="37"/>
      <c r="C257" s="37"/>
      <c r="D257" s="37"/>
      <c r="E257" s="37"/>
      <c r="F257" s="37"/>
      <c r="G257" s="37"/>
      <c r="H257" s="37"/>
    </row>
  </sheetData>
  <sheetProtection algorithmName="SHA-512" hashValue="K1MVmjPsGM0NRFsz6H+Rgm6ekbfb8X1Gxu1eTgdgn+E+Xuh0xdWroOagUZIZ/NtbhfZiYx/utwW6kdS+tvBJYw==" saltValue="mihvyOlranucgNFIxqG9rfuxELKJr7wfDe+DRY/QVN2jwjdYMi1+SIwv2y58exHNZQ+Opg0wprXuwNAyvzP6dg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fitToHeight="0" orientation="landscape" blackAndWhite="1"/>
  <headerFooter>
    <oddFooter>&amp;CStrana &amp;P z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K219"/>
  <sheetViews>
    <sheetView showGridLines="0" topLeftCell="A43" zoomScale="110" zoomScaleNormal="110" workbookViewId="0"/>
  </sheetViews>
  <sheetFormatPr defaultRowHeight="11.25" x14ac:dyDescent="0.2"/>
  <cols>
    <col min="1" max="1" width="8.33203125" style="266" customWidth="1"/>
    <col min="2" max="2" width="1.6640625" style="266" customWidth="1"/>
    <col min="3" max="4" width="5" style="266" customWidth="1"/>
    <col min="5" max="5" width="11.6640625" style="266" customWidth="1"/>
    <col min="6" max="6" width="9.1640625" style="266" customWidth="1"/>
    <col min="7" max="7" width="5" style="266" customWidth="1"/>
    <col min="8" max="8" width="77.83203125" style="266" customWidth="1"/>
    <col min="9" max="10" width="20" style="266" customWidth="1"/>
    <col min="11" max="11" width="1.6640625" style="266" customWidth="1"/>
  </cols>
  <sheetData>
    <row r="1" spans="2:11" s="1" customFormat="1" ht="37.5" customHeight="1" x14ac:dyDescent="0.2"/>
    <row r="2" spans="2:11" s="1" customFormat="1" ht="7.5" customHeight="1" x14ac:dyDescent="0.2">
      <c r="B2" s="267"/>
      <c r="C2" s="268"/>
      <c r="D2" s="268"/>
      <c r="E2" s="268"/>
      <c r="F2" s="268"/>
      <c r="G2" s="268"/>
      <c r="H2" s="268"/>
      <c r="I2" s="268"/>
      <c r="J2" s="268"/>
      <c r="K2" s="269"/>
    </row>
    <row r="3" spans="2:11" s="16" customFormat="1" ht="45" customHeight="1" x14ac:dyDescent="0.2">
      <c r="B3" s="270"/>
      <c r="C3" s="469" t="s">
        <v>1888</v>
      </c>
      <c r="D3" s="469"/>
      <c r="E3" s="469"/>
      <c r="F3" s="469"/>
      <c r="G3" s="469"/>
      <c r="H3" s="469"/>
      <c r="I3" s="469"/>
      <c r="J3" s="469"/>
      <c r="K3" s="271"/>
    </row>
    <row r="4" spans="2:11" s="1" customFormat="1" ht="25.5" customHeight="1" x14ac:dyDescent="0.3">
      <c r="B4" s="272"/>
      <c r="C4" s="468" t="s">
        <v>1889</v>
      </c>
      <c r="D4" s="468"/>
      <c r="E4" s="468"/>
      <c r="F4" s="468"/>
      <c r="G4" s="468"/>
      <c r="H4" s="468"/>
      <c r="I4" s="468"/>
      <c r="J4" s="468"/>
      <c r="K4" s="273"/>
    </row>
    <row r="5" spans="2:11" s="1" customFormat="1" ht="5.25" customHeight="1" x14ac:dyDescent="0.2">
      <c r="B5" s="272"/>
      <c r="C5" s="274"/>
      <c r="D5" s="274"/>
      <c r="E5" s="274"/>
      <c r="F5" s="274"/>
      <c r="G5" s="274"/>
      <c r="H5" s="274"/>
      <c r="I5" s="274"/>
      <c r="J5" s="274"/>
      <c r="K5" s="273"/>
    </row>
    <row r="6" spans="2:11" s="1" customFormat="1" ht="15" customHeight="1" x14ac:dyDescent="0.2">
      <c r="B6" s="272"/>
      <c r="C6" s="467" t="s">
        <v>1890</v>
      </c>
      <c r="D6" s="467"/>
      <c r="E6" s="467"/>
      <c r="F6" s="467"/>
      <c r="G6" s="467"/>
      <c r="H6" s="467"/>
      <c r="I6" s="467"/>
      <c r="J6" s="467"/>
      <c r="K6" s="273"/>
    </row>
    <row r="7" spans="2:11" s="1" customFormat="1" ht="15" customHeight="1" x14ac:dyDescent="0.2">
      <c r="B7" s="276"/>
      <c r="C7" s="467" t="s">
        <v>1891</v>
      </c>
      <c r="D7" s="467"/>
      <c r="E7" s="467"/>
      <c r="F7" s="467"/>
      <c r="G7" s="467"/>
      <c r="H7" s="467"/>
      <c r="I7" s="467"/>
      <c r="J7" s="467"/>
      <c r="K7" s="273"/>
    </row>
    <row r="8" spans="2:11" s="1" customFormat="1" ht="12.75" customHeight="1" x14ac:dyDescent="0.2">
      <c r="B8" s="276"/>
      <c r="C8" s="275"/>
      <c r="D8" s="275"/>
      <c r="E8" s="275"/>
      <c r="F8" s="275"/>
      <c r="G8" s="275"/>
      <c r="H8" s="275"/>
      <c r="I8" s="275"/>
      <c r="J8" s="275"/>
      <c r="K8" s="273"/>
    </row>
    <row r="9" spans="2:11" s="1" customFormat="1" ht="15" customHeight="1" x14ac:dyDescent="0.2">
      <c r="B9" s="276"/>
      <c r="C9" s="467" t="s">
        <v>1892</v>
      </c>
      <c r="D9" s="467"/>
      <c r="E9" s="467"/>
      <c r="F9" s="467"/>
      <c r="G9" s="467"/>
      <c r="H9" s="467"/>
      <c r="I9" s="467"/>
      <c r="J9" s="467"/>
      <c r="K9" s="273"/>
    </row>
    <row r="10" spans="2:11" s="1" customFormat="1" ht="15" customHeight="1" x14ac:dyDescent="0.2">
      <c r="B10" s="276"/>
      <c r="C10" s="275"/>
      <c r="D10" s="467" t="s">
        <v>1893</v>
      </c>
      <c r="E10" s="467"/>
      <c r="F10" s="467"/>
      <c r="G10" s="467"/>
      <c r="H10" s="467"/>
      <c r="I10" s="467"/>
      <c r="J10" s="467"/>
      <c r="K10" s="273"/>
    </row>
    <row r="11" spans="2:11" s="1" customFormat="1" ht="15" customHeight="1" x14ac:dyDescent="0.2">
      <c r="B11" s="276"/>
      <c r="C11" s="277"/>
      <c r="D11" s="467" t="s">
        <v>1894</v>
      </c>
      <c r="E11" s="467"/>
      <c r="F11" s="467"/>
      <c r="G11" s="467"/>
      <c r="H11" s="467"/>
      <c r="I11" s="467"/>
      <c r="J11" s="467"/>
      <c r="K11" s="273"/>
    </row>
    <row r="12" spans="2:11" s="1" customFormat="1" ht="15" customHeight="1" x14ac:dyDescent="0.2">
      <c r="B12" s="276"/>
      <c r="C12" s="277"/>
      <c r="D12" s="275"/>
      <c r="E12" s="275"/>
      <c r="F12" s="275"/>
      <c r="G12" s="275"/>
      <c r="H12" s="275"/>
      <c r="I12" s="275"/>
      <c r="J12" s="275"/>
      <c r="K12" s="273"/>
    </row>
    <row r="13" spans="2:11" s="1" customFormat="1" ht="15" customHeight="1" x14ac:dyDescent="0.2">
      <c r="B13" s="276"/>
      <c r="C13" s="277"/>
      <c r="D13" s="278" t="s">
        <v>1895</v>
      </c>
      <c r="E13" s="275"/>
      <c r="F13" s="275"/>
      <c r="G13" s="275"/>
      <c r="H13" s="275"/>
      <c r="I13" s="275"/>
      <c r="J13" s="275"/>
      <c r="K13" s="273"/>
    </row>
    <row r="14" spans="2:11" s="1" customFormat="1" ht="12.75" customHeight="1" x14ac:dyDescent="0.2">
      <c r="B14" s="276"/>
      <c r="C14" s="277"/>
      <c r="D14" s="277"/>
      <c r="E14" s="277"/>
      <c r="F14" s="277"/>
      <c r="G14" s="277"/>
      <c r="H14" s="277"/>
      <c r="I14" s="277"/>
      <c r="J14" s="277"/>
      <c r="K14" s="273"/>
    </row>
    <row r="15" spans="2:11" s="1" customFormat="1" ht="15" customHeight="1" x14ac:dyDescent="0.2">
      <c r="B15" s="276"/>
      <c r="C15" s="277"/>
      <c r="D15" s="467" t="s">
        <v>1896</v>
      </c>
      <c r="E15" s="467"/>
      <c r="F15" s="467"/>
      <c r="G15" s="467"/>
      <c r="H15" s="467"/>
      <c r="I15" s="467"/>
      <c r="J15" s="467"/>
      <c r="K15" s="273"/>
    </row>
    <row r="16" spans="2:11" s="1" customFormat="1" ht="15" customHeight="1" x14ac:dyDescent="0.2">
      <c r="B16" s="276"/>
      <c r="C16" s="277"/>
      <c r="D16" s="467" t="s">
        <v>1897</v>
      </c>
      <c r="E16" s="467"/>
      <c r="F16" s="467"/>
      <c r="G16" s="467"/>
      <c r="H16" s="467"/>
      <c r="I16" s="467"/>
      <c r="J16" s="467"/>
      <c r="K16" s="273"/>
    </row>
    <row r="17" spans="2:11" s="1" customFormat="1" ht="15" customHeight="1" x14ac:dyDescent="0.2">
      <c r="B17" s="276"/>
      <c r="C17" s="277"/>
      <c r="D17" s="467" t="s">
        <v>1898</v>
      </c>
      <c r="E17" s="467"/>
      <c r="F17" s="467"/>
      <c r="G17" s="467"/>
      <c r="H17" s="467"/>
      <c r="I17" s="467"/>
      <c r="J17" s="467"/>
      <c r="K17" s="273"/>
    </row>
    <row r="18" spans="2:11" s="1" customFormat="1" ht="15" customHeight="1" x14ac:dyDescent="0.2">
      <c r="B18" s="276"/>
      <c r="C18" s="277"/>
      <c r="D18" s="277"/>
      <c r="E18" s="279" t="s">
        <v>87</v>
      </c>
      <c r="F18" s="467" t="s">
        <v>1899</v>
      </c>
      <c r="G18" s="467"/>
      <c r="H18" s="467"/>
      <c r="I18" s="467"/>
      <c r="J18" s="467"/>
      <c r="K18" s="273"/>
    </row>
    <row r="19" spans="2:11" s="1" customFormat="1" ht="15" customHeight="1" x14ac:dyDescent="0.2">
      <c r="B19" s="276"/>
      <c r="C19" s="277"/>
      <c r="D19" s="277"/>
      <c r="E19" s="279" t="s">
        <v>1900</v>
      </c>
      <c r="F19" s="467" t="s">
        <v>1901</v>
      </c>
      <c r="G19" s="467"/>
      <c r="H19" s="467"/>
      <c r="I19" s="467"/>
      <c r="J19" s="467"/>
      <c r="K19" s="273"/>
    </row>
    <row r="20" spans="2:11" s="1" customFormat="1" ht="15" customHeight="1" x14ac:dyDescent="0.2">
      <c r="B20" s="276"/>
      <c r="C20" s="277"/>
      <c r="D20" s="277"/>
      <c r="E20" s="279" t="s">
        <v>1902</v>
      </c>
      <c r="F20" s="467" t="s">
        <v>1903</v>
      </c>
      <c r="G20" s="467"/>
      <c r="H20" s="467"/>
      <c r="I20" s="467"/>
      <c r="J20" s="467"/>
      <c r="K20" s="273"/>
    </row>
    <row r="21" spans="2:11" s="1" customFormat="1" ht="15" customHeight="1" x14ac:dyDescent="0.2">
      <c r="B21" s="276"/>
      <c r="C21" s="277"/>
      <c r="D21" s="277"/>
      <c r="E21" s="279" t="s">
        <v>1904</v>
      </c>
      <c r="F21" s="467" t="s">
        <v>1905</v>
      </c>
      <c r="G21" s="467"/>
      <c r="H21" s="467"/>
      <c r="I21" s="467"/>
      <c r="J21" s="467"/>
      <c r="K21" s="273"/>
    </row>
    <row r="22" spans="2:11" s="1" customFormat="1" ht="15" customHeight="1" x14ac:dyDescent="0.2">
      <c r="B22" s="276"/>
      <c r="C22" s="277"/>
      <c r="D22" s="277"/>
      <c r="E22" s="279" t="s">
        <v>1813</v>
      </c>
      <c r="F22" s="467" t="s">
        <v>1906</v>
      </c>
      <c r="G22" s="467"/>
      <c r="H22" s="467"/>
      <c r="I22" s="467"/>
      <c r="J22" s="467"/>
      <c r="K22" s="273"/>
    </row>
    <row r="23" spans="2:11" s="1" customFormat="1" ht="15" customHeight="1" x14ac:dyDescent="0.2">
      <c r="B23" s="276"/>
      <c r="C23" s="277"/>
      <c r="D23" s="277"/>
      <c r="E23" s="279" t="s">
        <v>94</v>
      </c>
      <c r="F23" s="467" t="s">
        <v>1907</v>
      </c>
      <c r="G23" s="467"/>
      <c r="H23" s="467"/>
      <c r="I23" s="467"/>
      <c r="J23" s="467"/>
      <c r="K23" s="273"/>
    </row>
    <row r="24" spans="2:11" s="1" customFormat="1" ht="12.75" customHeight="1" x14ac:dyDescent="0.2">
      <c r="B24" s="276"/>
      <c r="C24" s="277"/>
      <c r="D24" s="277"/>
      <c r="E24" s="277"/>
      <c r="F24" s="277"/>
      <c r="G24" s="277"/>
      <c r="H24" s="277"/>
      <c r="I24" s="277"/>
      <c r="J24" s="277"/>
      <c r="K24" s="273"/>
    </row>
    <row r="25" spans="2:11" s="1" customFormat="1" ht="15" customHeight="1" x14ac:dyDescent="0.2">
      <c r="B25" s="276"/>
      <c r="C25" s="467" t="s">
        <v>1908</v>
      </c>
      <c r="D25" s="467"/>
      <c r="E25" s="467"/>
      <c r="F25" s="467"/>
      <c r="G25" s="467"/>
      <c r="H25" s="467"/>
      <c r="I25" s="467"/>
      <c r="J25" s="467"/>
      <c r="K25" s="273"/>
    </row>
    <row r="26" spans="2:11" s="1" customFormat="1" ht="15" customHeight="1" x14ac:dyDescent="0.2">
      <c r="B26" s="276"/>
      <c r="C26" s="467" t="s">
        <v>1909</v>
      </c>
      <c r="D26" s="467"/>
      <c r="E26" s="467"/>
      <c r="F26" s="467"/>
      <c r="G26" s="467"/>
      <c r="H26" s="467"/>
      <c r="I26" s="467"/>
      <c r="J26" s="467"/>
      <c r="K26" s="273"/>
    </row>
    <row r="27" spans="2:11" s="1" customFormat="1" ht="15" customHeight="1" x14ac:dyDescent="0.2">
      <c r="B27" s="276"/>
      <c r="C27" s="275"/>
      <c r="D27" s="467" t="s">
        <v>1910</v>
      </c>
      <c r="E27" s="467"/>
      <c r="F27" s="467"/>
      <c r="G27" s="467"/>
      <c r="H27" s="467"/>
      <c r="I27" s="467"/>
      <c r="J27" s="467"/>
      <c r="K27" s="273"/>
    </row>
    <row r="28" spans="2:11" s="1" customFormat="1" ht="15" customHeight="1" x14ac:dyDescent="0.2">
      <c r="B28" s="276"/>
      <c r="C28" s="277"/>
      <c r="D28" s="467" t="s">
        <v>1911</v>
      </c>
      <c r="E28" s="467"/>
      <c r="F28" s="467"/>
      <c r="G28" s="467"/>
      <c r="H28" s="467"/>
      <c r="I28" s="467"/>
      <c r="J28" s="467"/>
      <c r="K28" s="273"/>
    </row>
    <row r="29" spans="2:11" s="1" customFormat="1" ht="12.75" customHeight="1" x14ac:dyDescent="0.2">
      <c r="B29" s="276"/>
      <c r="C29" s="277"/>
      <c r="D29" s="277"/>
      <c r="E29" s="277"/>
      <c r="F29" s="277"/>
      <c r="G29" s="277"/>
      <c r="H29" s="277"/>
      <c r="I29" s="277"/>
      <c r="J29" s="277"/>
      <c r="K29" s="273"/>
    </row>
    <row r="30" spans="2:11" s="1" customFormat="1" ht="15" customHeight="1" x14ac:dyDescent="0.2">
      <c r="B30" s="276"/>
      <c r="C30" s="277"/>
      <c r="D30" s="467" t="s">
        <v>1912</v>
      </c>
      <c r="E30" s="467"/>
      <c r="F30" s="467"/>
      <c r="G30" s="467"/>
      <c r="H30" s="467"/>
      <c r="I30" s="467"/>
      <c r="J30" s="467"/>
      <c r="K30" s="273"/>
    </row>
    <row r="31" spans="2:11" s="1" customFormat="1" ht="15" customHeight="1" x14ac:dyDescent="0.2">
      <c r="B31" s="276"/>
      <c r="C31" s="277"/>
      <c r="D31" s="467" t="s">
        <v>1913</v>
      </c>
      <c r="E31" s="467"/>
      <c r="F31" s="467"/>
      <c r="G31" s="467"/>
      <c r="H31" s="467"/>
      <c r="I31" s="467"/>
      <c r="J31" s="467"/>
      <c r="K31" s="273"/>
    </row>
    <row r="32" spans="2:11" s="1" customFormat="1" ht="12.75" customHeight="1" x14ac:dyDescent="0.2">
      <c r="B32" s="276"/>
      <c r="C32" s="277"/>
      <c r="D32" s="277"/>
      <c r="E32" s="277"/>
      <c r="F32" s="277"/>
      <c r="G32" s="277"/>
      <c r="H32" s="277"/>
      <c r="I32" s="277"/>
      <c r="J32" s="277"/>
      <c r="K32" s="273"/>
    </row>
    <row r="33" spans="2:11" s="1" customFormat="1" ht="15" customHeight="1" x14ac:dyDescent="0.2">
      <c r="B33" s="276"/>
      <c r="C33" s="277"/>
      <c r="D33" s="467" t="s">
        <v>1914</v>
      </c>
      <c r="E33" s="467"/>
      <c r="F33" s="467"/>
      <c r="G33" s="467"/>
      <c r="H33" s="467"/>
      <c r="I33" s="467"/>
      <c r="J33" s="467"/>
      <c r="K33" s="273"/>
    </row>
    <row r="34" spans="2:11" s="1" customFormat="1" ht="15" customHeight="1" x14ac:dyDescent="0.2">
      <c r="B34" s="276"/>
      <c r="C34" s="277"/>
      <c r="D34" s="467" t="s">
        <v>1915</v>
      </c>
      <c r="E34" s="467"/>
      <c r="F34" s="467"/>
      <c r="G34" s="467"/>
      <c r="H34" s="467"/>
      <c r="I34" s="467"/>
      <c r="J34" s="467"/>
      <c r="K34" s="273"/>
    </row>
    <row r="35" spans="2:11" s="1" customFormat="1" ht="15" customHeight="1" x14ac:dyDescent="0.2">
      <c r="B35" s="276"/>
      <c r="C35" s="277"/>
      <c r="D35" s="467" t="s">
        <v>1916</v>
      </c>
      <c r="E35" s="467"/>
      <c r="F35" s="467"/>
      <c r="G35" s="467"/>
      <c r="H35" s="467"/>
      <c r="I35" s="467"/>
      <c r="J35" s="467"/>
      <c r="K35" s="273"/>
    </row>
    <row r="36" spans="2:11" s="1" customFormat="1" ht="15" customHeight="1" x14ac:dyDescent="0.2">
      <c r="B36" s="276"/>
      <c r="C36" s="277"/>
      <c r="D36" s="275"/>
      <c r="E36" s="278" t="s">
        <v>157</v>
      </c>
      <c r="F36" s="275"/>
      <c r="G36" s="467" t="s">
        <v>1917</v>
      </c>
      <c r="H36" s="467"/>
      <c r="I36" s="467"/>
      <c r="J36" s="467"/>
      <c r="K36" s="273"/>
    </row>
    <row r="37" spans="2:11" s="1" customFormat="1" ht="30.75" customHeight="1" x14ac:dyDescent="0.2">
      <c r="B37" s="276"/>
      <c r="C37" s="277"/>
      <c r="D37" s="275"/>
      <c r="E37" s="278" t="s">
        <v>1918</v>
      </c>
      <c r="F37" s="275"/>
      <c r="G37" s="467" t="s">
        <v>1919</v>
      </c>
      <c r="H37" s="467"/>
      <c r="I37" s="467"/>
      <c r="J37" s="467"/>
      <c r="K37" s="273"/>
    </row>
    <row r="38" spans="2:11" s="1" customFormat="1" ht="15" customHeight="1" x14ac:dyDescent="0.2">
      <c r="B38" s="276"/>
      <c r="C38" s="277"/>
      <c r="D38" s="275"/>
      <c r="E38" s="278" t="s">
        <v>61</v>
      </c>
      <c r="F38" s="275"/>
      <c r="G38" s="467" t="s">
        <v>1920</v>
      </c>
      <c r="H38" s="467"/>
      <c r="I38" s="467"/>
      <c r="J38" s="467"/>
      <c r="K38" s="273"/>
    </row>
    <row r="39" spans="2:11" s="1" customFormat="1" ht="15" customHeight="1" x14ac:dyDescent="0.2">
      <c r="B39" s="276"/>
      <c r="C39" s="277"/>
      <c r="D39" s="275"/>
      <c r="E39" s="278" t="s">
        <v>62</v>
      </c>
      <c r="F39" s="275"/>
      <c r="G39" s="467" t="s">
        <v>1921</v>
      </c>
      <c r="H39" s="467"/>
      <c r="I39" s="467"/>
      <c r="J39" s="467"/>
      <c r="K39" s="273"/>
    </row>
    <row r="40" spans="2:11" s="1" customFormat="1" ht="15" customHeight="1" x14ac:dyDescent="0.2">
      <c r="B40" s="276"/>
      <c r="C40" s="277"/>
      <c r="D40" s="275"/>
      <c r="E40" s="278" t="s">
        <v>158</v>
      </c>
      <c r="F40" s="275"/>
      <c r="G40" s="467" t="s">
        <v>1922</v>
      </c>
      <c r="H40" s="467"/>
      <c r="I40" s="467"/>
      <c r="J40" s="467"/>
      <c r="K40" s="273"/>
    </row>
    <row r="41" spans="2:11" s="1" customFormat="1" ht="15" customHeight="1" x14ac:dyDescent="0.2">
      <c r="B41" s="276"/>
      <c r="C41" s="277"/>
      <c r="D41" s="275"/>
      <c r="E41" s="278" t="s">
        <v>159</v>
      </c>
      <c r="F41" s="275"/>
      <c r="G41" s="467" t="s">
        <v>1923</v>
      </c>
      <c r="H41" s="467"/>
      <c r="I41" s="467"/>
      <c r="J41" s="467"/>
      <c r="K41" s="273"/>
    </row>
    <row r="42" spans="2:11" s="1" customFormat="1" ht="15" customHeight="1" x14ac:dyDescent="0.2">
      <c r="B42" s="276"/>
      <c r="C42" s="277"/>
      <c r="D42" s="275"/>
      <c r="E42" s="278" t="s">
        <v>1924</v>
      </c>
      <c r="F42" s="275"/>
      <c r="G42" s="467" t="s">
        <v>1925</v>
      </c>
      <c r="H42" s="467"/>
      <c r="I42" s="467"/>
      <c r="J42" s="467"/>
      <c r="K42" s="273"/>
    </row>
    <row r="43" spans="2:11" s="1" customFormat="1" ht="15" customHeight="1" x14ac:dyDescent="0.2">
      <c r="B43" s="276"/>
      <c r="C43" s="277"/>
      <c r="D43" s="275"/>
      <c r="E43" s="278"/>
      <c r="F43" s="275"/>
      <c r="G43" s="467" t="s">
        <v>1926</v>
      </c>
      <c r="H43" s="467"/>
      <c r="I43" s="467"/>
      <c r="J43" s="467"/>
      <c r="K43" s="273"/>
    </row>
    <row r="44" spans="2:11" s="1" customFormat="1" ht="15" customHeight="1" x14ac:dyDescent="0.2">
      <c r="B44" s="276"/>
      <c r="C44" s="277"/>
      <c r="D44" s="275"/>
      <c r="E44" s="278" t="s">
        <v>1927</v>
      </c>
      <c r="F44" s="275"/>
      <c r="G44" s="467" t="s">
        <v>1928</v>
      </c>
      <c r="H44" s="467"/>
      <c r="I44" s="467"/>
      <c r="J44" s="467"/>
      <c r="K44" s="273"/>
    </row>
    <row r="45" spans="2:11" s="1" customFormat="1" ht="15" customHeight="1" x14ac:dyDescent="0.2">
      <c r="B45" s="276"/>
      <c r="C45" s="277"/>
      <c r="D45" s="275"/>
      <c r="E45" s="278" t="s">
        <v>161</v>
      </c>
      <c r="F45" s="275"/>
      <c r="G45" s="467" t="s">
        <v>1929</v>
      </c>
      <c r="H45" s="467"/>
      <c r="I45" s="467"/>
      <c r="J45" s="467"/>
      <c r="K45" s="273"/>
    </row>
    <row r="46" spans="2:11" s="1" customFormat="1" ht="12.75" customHeight="1" x14ac:dyDescent="0.2">
      <c r="B46" s="276"/>
      <c r="C46" s="277"/>
      <c r="D46" s="275"/>
      <c r="E46" s="275"/>
      <c r="F46" s="275"/>
      <c r="G46" s="275"/>
      <c r="H46" s="275"/>
      <c r="I46" s="275"/>
      <c r="J46" s="275"/>
      <c r="K46" s="273"/>
    </row>
    <row r="47" spans="2:11" s="1" customFormat="1" ht="15" customHeight="1" x14ac:dyDescent="0.2">
      <c r="B47" s="276"/>
      <c r="C47" s="277"/>
      <c r="D47" s="467" t="s">
        <v>1930</v>
      </c>
      <c r="E47" s="467"/>
      <c r="F47" s="467"/>
      <c r="G47" s="467"/>
      <c r="H47" s="467"/>
      <c r="I47" s="467"/>
      <c r="J47" s="467"/>
      <c r="K47" s="273"/>
    </row>
    <row r="48" spans="2:11" s="1" customFormat="1" ht="15" customHeight="1" x14ac:dyDescent="0.2">
      <c r="B48" s="276"/>
      <c r="C48" s="277"/>
      <c r="D48" s="277"/>
      <c r="E48" s="467" t="s">
        <v>1931</v>
      </c>
      <c r="F48" s="467"/>
      <c r="G48" s="467"/>
      <c r="H48" s="467"/>
      <c r="I48" s="467"/>
      <c r="J48" s="467"/>
      <c r="K48" s="273"/>
    </row>
    <row r="49" spans="2:11" s="1" customFormat="1" ht="15" customHeight="1" x14ac:dyDescent="0.2">
      <c r="B49" s="276"/>
      <c r="C49" s="277"/>
      <c r="D49" s="277"/>
      <c r="E49" s="467" t="s">
        <v>1932</v>
      </c>
      <c r="F49" s="467"/>
      <c r="G49" s="467"/>
      <c r="H49" s="467"/>
      <c r="I49" s="467"/>
      <c r="J49" s="467"/>
      <c r="K49" s="273"/>
    </row>
    <row r="50" spans="2:11" s="1" customFormat="1" ht="15" customHeight="1" x14ac:dyDescent="0.2">
      <c r="B50" s="276"/>
      <c r="C50" s="277"/>
      <c r="D50" s="277"/>
      <c r="E50" s="467" t="s">
        <v>1933</v>
      </c>
      <c r="F50" s="467"/>
      <c r="G50" s="467"/>
      <c r="H50" s="467"/>
      <c r="I50" s="467"/>
      <c r="J50" s="467"/>
      <c r="K50" s="273"/>
    </row>
    <row r="51" spans="2:11" s="1" customFormat="1" ht="15" customHeight="1" x14ac:dyDescent="0.2">
      <c r="B51" s="276"/>
      <c r="C51" s="277"/>
      <c r="D51" s="467" t="s">
        <v>1934</v>
      </c>
      <c r="E51" s="467"/>
      <c r="F51" s="467"/>
      <c r="G51" s="467"/>
      <c r="H51" s="467"/>
      <c r="I51" s="467"/>
      <c r="J51" s="467"/>
      <c r="K51" s="273"/>
    </row>
    <row r="52" spans="2:11" s="1" customFormat="1" ht="25.5" customHeight="1" x14ac:dyDescent="0.3">
      <c r="B52" s="272"/>
      <c r="C52" s="468" t="s">
        <v>1935</v>
      </c>
      <c r="D52" s="468"/>
      <c r="E52" s="468"/>
      <c r="F52" s="468"/>
      <c r="G52" s="468"/>
      <c r="H52" s="468"/>
      <c r="I52" s="468"/>
      <c r="J52" s="468"/>
      <c r="K52" s="273"/>
    </row>
    <row r="53" spans="2:11" s="1" customFormat="1" ht="5.25" customHeight="1" x14ac:dyDescent="0.2">
      <c r="B53" s="272"/>
      <c r="C53" s="274"/>
      <c r="D53" s="274"/>
      <c r="E53" s="274"/>
      <c r="F53" s="274"/>
      <c r="G53" s="274"/>
      <c r="H53" s="274"/>
      <c r="I53" s="274"/>
      <c r="J53" s="274"/>
      <c r="K53" s="273"/>
    </row>
    <row r="54" spans="2:11" s="1" customFormat="1" ht="15" customHeight="1" x14ac:dyDescent="0.2">
      <c r="B54" s="272"/>
      <c r="C54" s="467" t="s">
        <v>1936</v>
      </c>
      <c r="D54" s="467"/>
      <c r="E54" s="467"/>
      <c r="F54" s="467"/>
      <c r="G54" s="467"/>
      <c r="H54" s="467"/>
      <c r="I54" s="467"/>
      <c r="J54" s="467"/>
      <c r="K54" s="273"/>
    </row>
    <row r="55" spans="2:11" s="1" customFormat="1" ht="15" customHeight="1" x14ac:dyDescent="0.2">
      <c r="B55" s="272"/>
      <c r="C55" s="467" t="s">
        <v>1937</v>
      </c>
      <c r="D55" s="467"/>
      <c r="E55" s="467"/>
      <c r="F55" s="467"/>
      <c r="G55" s="467"/>
      <c r="H55" s="467"/>
      <c r="I55" s="467"/>
      <c r="J55" s="467"/>
      <c r="K55" s="273"/>
    </row>
    <row r="56" spans="2:11" s="1" customFormat="1" ht="12.75" customHeight="1" x14ac:dyDescent="0.2">
      <c r="B56" s="272"/>
      <c r="C56" s="275"/>
      <c r="D56" s="275"/>
      <c r="E56" s="275"/>
      <c r="F56" s="275"/>
      <c r="G56" s="275"/>
      <c r="H56" s="275"/>
      <c r="I56" s="275"/>
      <c r="J56" s="275"/>
      <c r="K56" s="273"/>
    </row>
    <row r="57" spans="2:11" s="1" customFormat="1" ht="15" customHeight="1" x14ac:dyDescent="0.2">
      <c r="B57" s="272"/>
      <c r="C57" s="467" t="s">
        <v>1938</v>
      </c>
      <c r="D57" s="467"/>
      <c r="E57" s="467"/>
      <c r="F57" s="467"/>
      <c r="G57" s="467"/>
      <c r="H57" s="467"/>
      <c r="I57" s="467"/>
      <c r="J57" s="467"/>
      <c r="K57" s="273"/>
    </row>
    <row r="58" spans="2:11" s="1" customFormat="1" ht="15" customHeight="1" x14ac:dyDescent="0.2">
      <c r="B58" s="272"/>
      <c r="C58" s="277"/>
      <c r="D58" s="467" t="s">
        <v>1939</v>
      </c>
      <c r="E58" s="467"/>
      <c r="F58" s="467"/>
      <c r="G58" s="467"/>
      <c r="H58" s="467"/>
      <c r="I58" s="467"/>
      <c r="J58" s="467"/>
      <c r="K58" s="273"/>
    </row>
    <row r="59" spans="2:11" s="1" customFormat="1" ht="15" customHeight="1" x14ac:dyDescent="0.2">
      <c r="B59" s="272"/>
      <c r="C59" s="277"/>
      <c r="D59" s="467" t="s">
        <v>1940</v>
      </c>
      <c r="E59" s="467"/>
      <c r="F59" s="467"/>
      <c r="G59" s="467"/>
      <c r="H59" s="467"/>
      <c r="I59" s="467"/>
      <c r="J59" s="467"/>
      <c r="K59" s="273"/>
    </row>
    <row r="60" spans="2:11" s="1" customFormat="1" ht="15" customHeight="1" x14ac:dyDescent="0.2">
      <c r="B60" s="272"/>
      <c r="C60" s="277"/>
      <c r="D60" s="467" t="s">
        <v>1941</v>
      </c>
      <c r="E60" s="467"/>
      <c r="F60" s="467"/>
      <c r="G60" s="467"/>
      <c r="H60" s="467"/>
      <c r="I60" s="467"/>
      <c r="J60" s="467"/>
      <c r="K60" s="273"/>
    </row>
    <row r="61" spans="2:11" s="1" customFormat="1" ht="15" customHeight="1" x14ac:dyDescent="0.2">
      <c r="B61" s="272"/>
      <c r="C61" s="277"/>
      <c r="D61" s="467" t="s">
        <v>1942</v>
      </c>
      <c r="E61" s="467"/>
      <c r="F61" s="467"/>
      <c r="G61" s="467"/>
      <c r="H61" s="467"/>
      <c r="I61" s="467"/>
      <c r="J61" s="467"/>
      <c r="K61" s="273"/>
    </row>
    <row r="62" spans="2:11" s="1" customFormat="1" ht="15" customHeight="1" x14ac:dyDescent="0.2">
      <c r="B62" s="272"/>
      <c r="C62" s="277"/>
      <c r="D62" s="470" t="s">
        <v>1943</v>
      </c>
      <c r="E62" s="470"/>
      <c r="F62" s="470"/>
      <c r="G62" s="470"/>
      <c r="H62" s="470"/>
      <c r="I62" s="470"/>
      <c r="J62" s="470"/>
      <c r="K62" s="273"/>
    </row>
    <row r="63" spans="2:11" s="1" customFormat="1" ht="15" customHeight="1" x14ac:dyDescent="0.2">
      <c r="B63" s="272"/>
      <c r="C63" s="277"/>
      <c r="D63" s="467" t="s">
        <v>1944</v>
      </c>
      <c r="E63" s="467"/>
      <c r="F63" s="467"/>
      <c r="G63" s="467"/>
      <c r="H63" s="467"/>
      <c r="I63" s="467"/>
      <c r="J63" s="467"/>
      <c r="K63" s="273"/>
    </row>
    <row r="64" spans="2:11" s="1" customFormat="1" ht="12.75" customHeight="1" x14ac:dyDescent="0.2">
      <c r="B64" s="272"/>
      <c r="C64" s="277"/>
      <c r="D64" s="277"/>
      <c r="E64" s="280"/>
      <c r="F64" s="277"/>
      <c r="G64" s="277"/>
      <c r="H64" s="277"/>
      <c r="I64" s="277"/>
      <c r="J64" s="277"/>
      <c r="K64" s="273"/>
    </row>
    <row r="65" spans="2:11" s="1" customFormat="1" ht="15" customHeight="1" x14ac:dyDescent="0.2">
      <c r="B65" s="272"/>
      <c r="C65" s="277"/>
      <c r="D65" s="467" t="s">
        <v>1945</v>
      </c>
      <c r="E65" s="467"/>
      <c r="F65" s="467"/>
      <c r="G65" s="467"/>
      <c r="H65" s="467"/>
      <c r="I65" s="467"/>
      <c r="J65" s="467"/>
      <c r="K65" s="273"/>
    </row>
    <row r="66" spans="2:11" s="1" customFormat="1" ht="15" customHeight="1" x14ac:dyDescent="0.2">
      <c r="B66" s="272"/>
      <c r="C66" s="277"/>
      <c r="D66" s="470" t="s">
        <v>1946</v>
      </c>
      <c r="E66" s="470"/>
      <c r="F66" s="470"/>
      <c r="G66" s="470"/>
      <c r="H66" s="470"/>
      <c r="I66" s="470"/>
      <c r="J66" s="470"/>
      <c r="K66" s="273"/>
    </row>
    <row r="67" spans="2:11" s="1" customFormat="1" ht="15" customHeight="1" x14ac:dyDescent="0.2">
      <c r="B67" s="272"/>
      <c r="C67" s="277"/>
      <c r="D67" s="467" t="s">
        <v>1947</v>
      </c>
      <c r="E67" s="467"/>
      <c r="F67" s="467"/>
      <c r="G67" s="467"/>
      <c r="H67" s="467"/>
      <c r="I67" s="467"/>
      <c r="J67" s="467"/>
      <c r="K67" s="273"/>
    </row>
    <row r="68" spans="2:11" s="1" customFormat="1" ht="15" customHeight="1" x14ac:dyDescent="0.2">
      <c r="B68" s="272"/>
      <c r="C68" s="277"/>
      <c r="D68" s="467" t="s">
        <v>1948</v>
      </c>
      <c r="E68" s="467"/>
      <c r="F68" s="467"/>
      <c r="G68" s="467"/>
      <c r="H68" s="467"/>
      <c r="I68" s="467"/>
      <c r="J68" s="467"/>
      <c r="K68" s="273"/>
    </row>
    <row r="69" spans="2:11" s="1" customFormat="1" ht="15" customHeight="1" x14ac:dyDescent="0.2">
      <c r="B69" s="272"/>
      <c r="C69" s="277"/>
      <c r="D69" s="467" t="s">
        <v>1949</v>
      </c>
      <c r="E69" s="467"/>
      <c r="F69" s="467"/>
      <c r="G69" s="467"/>
      <c r="H69" s="467"/>
      <c r="I69" s="467"/>
      <c r="J69" s="467"/>
      <c r="K69" s="273"/>
    </row>
    <row r="70" spans="2:11" s="1" customFormat="1" ht="15" customHeight="1" x14ac:dyDescent="0.2">
      <c r="B70" s="272"/>
      <c r="C70" s="277"/>
      <c r="D70" s="467" t="s">
        <v>1950</v>
      </c>
      <c r="E70" s="467"/>
      <c r="F70" s="467"/>
      <c r="G70" s="467"/>
      <c r="H70" s="467"/>
      <c r="I70" s="467"/>
      <c r="J70" s="467"/>
      <c r="K70" s="273"/>
    </row>
    <row r="71" spans="2:11" s="1" customFormat="1" ht="12.75" customHeight="1" x14ac:dyDescent="0.2">
      <c r="B71" s="281"/>
      <c r="C71" s="282"/>
      <c r="D71" s="282"/>
      <c r="E71" s="282"/>
      <c r="F71" s="282"/>
      <c r="G71" s="282"/>
      <c r="H71" s="282"/>
      <c r="I71" s="282"/>
      <c r="J71" s="282"/>
      <c r="K71" s="283"/>
    </row>
    <row r="72" spans="2:11" s="1" customFormat="1" ht="18.75" customHeight="1" x14ac:dyDescent="0.2">
      <c r="B72" s="284"/>
      <c r="C72" s="284"/>
      <c r="D72" s="284"/>
      <c r="E72" s="284"/>
      <c r="F72" s="284"/>
      <c r="G72" s="284"/>
      <c r="H72" s="284"/>
      <c r="I72" s="284"/>
      <c r="J72" s="284"/>
      <c r="K72" s="285"/>
    </row>
    <row r="73" spans="2:11" s="1" customFormat="1" ht="18.75" customHeight="1" x14ac:dyDescent="0.2">
      <c r="B73" s="285"/>
      <c r="C73" s="285"/>
      <c r="D73" s="285"/>
      <c r="E73" s="285"/>
      <c r="F73" s="285"/>
      <c r="G73" s="285"/>
      <c r="H73" s="285"/>
      <c r="I73" s="285"/>
      <c r="J73" s="285"/>
      <c r="K73" s="285"/>
    </row>
    <row r="74" spans="2:11" s="1" customFormat="1" ht="7.5" customHeight="1" x14ac:dyDescent="0.2">
      <c r="B74" s="286"/>
      <c r="C74" s="287"/>
      <c r="D74" s="287"/>
      <c r="E74" s="287"/>
      <c r="F74" s="287"/>
      <c r="G74" s="287"/>
      <c r="H74" s="287"/>
      <c r="I74" s="287"/>
      <c r="J74" s="287"/>
      <c r="K74" s="288"/>
    </row>
    <row r="75" spans="2:11" s="1" customFormat="1" ht="45" customHeight="1" x14ac:dyDescent="0.2">
      <c r="B75" s="289"/>
      <c r="C75" s="471" t="s">
        <v>1951</v>
      </c>
      <c r="D75" s="471"/>
      <c r="E75" s="471"/>
      <c r="F75" s="471"/>
      <c r="G75" s="471"/>
      <c r="H75" s="471"/>
      <c r="I75" s="471"/>
      <c r="J75" s="471"/>
      <c r="K75" s="290"/>
    </row>
    <row r="76" spans="2:11" s="1" customFormat="1" ht="17.25" customHeight="1" x14ac:dyDescent="0.2">
      <c r="B76" s="289"/>
      <c r="C76" s="291" t="s">
        <v>1952</v>
      </c>
      <c r="D76" s="291"/>
      <c r="E76" s="291"/>
      <c r="F76" s="291" t="s">
        <v>1953</v>
      </c>
      <c r="G76" s="292"/>
      <c r="H76" s="291" t="s">
        <v>62</v>
      </c>
      <c r="I76" s="291" t="s">
        <v>65</v>
      </c>
      <c r="J76" s="291" t="s">
        <v>1954</v>
      </c>
      <c r="K76" s="290"/>
    </row>
    <row r="77" spans="2:11" s="1" customFormat="1" ht="17.25" customHeight="1" x14ac:dyDescent="0.2">
      <c r="B77" s="289"/>
      <c r="C77" s="293" t="s">
        <v>1955</v>
      </c>
      <c r="D77" s="293"/>
      <c r="E77" s="293"/>
      <c r="F77" s="294" t="s">
        <v>1956</v>
      </c>
      <c r="G77" s="295"/>
      <c r="H77" s="293"/>
      <c r="I77" s="293"/>
      <c r="J77" s="293" t="s">
        <v>1957</v>
      </c>
      <c r="K77" s="290"/>
    </row>
    <row r="78" spans="2:11" s="1" customFormat="1" ht="5.25" customHeight="1" x14ac:dyDescent="0.2">
      <c r="B78" s="289"/>
      <c r="C78" s="296"/>
      <c r="D78" s="296"/>
      <c r="E78" s="296"/>
      <c r="F78" s="296"/>
      <c r="G78" s="297"/>
      <c r="H78" s="296"/>
      <c r="I78" s="296"/>
      <c r="J78" s="296"/>
      <c r="K78" s="290"/>
    </row>
    <row r="79" spans="2:11" s="1" customFormat="1" ht="15" customHeight="1" x14ac:dyDescent="0.2">
      <c r="B79" s="289"/>
      <c r="C79" s="278" t="s">
        <v>61</v>
      </c>
      <c r="D79" s="298"/>
      <c r="E79" s="298"/>
      <c r="F79" s="299" t="s">
        <v>1958</v>
      </c>
      <c r="G79" s="300"/>
      <c r="H79" s="278" t="s">
        <v>1959</v>
      </c>
      <c r="I79" s="278" t="s">
        <v>1960</v>
      </c>
      <c r="J79" s="278">
        <v>20</v>
      </c>
      <c r="K79" s="290"/>
    </row>
    <row r="80" spans="2:11" s="1" customFormat="1" ht="15" customHeight="1" x14ac:dyDescent="0.2">
      <c r="B80" s="289"/>
      <c r="C80" s="278" t="s">
        <v>1961</v>
      </c>
      <c r="D80" s="278"/>
      <c r="E80" s="278"/>
      <c r="F80" s="299" t="s">
        <v>1958</v>
      </c>
      <c r="G80" s="300"/>
      <c r="H80" s="278" t="s">
        <v>1962</v>
      </c>
      <c r="I80" s="278" t="s">
        <v>1960</v>
      </c>
      <c r="J80" s="278">
        <v>120</v>
      </c>
      <c r="K80" s="290"/>
    </row>
    <row r="81" spans="2:11" s="1" customFormat="1" ht="15" customHeight="1" x14ac:dyDescent="0.2">
      <c r="B81" s="301"/>
      <c r="C81" s="278" t="s">
        <v>1963</v>
      </c>
      <c r="D81" s="278"/>
      <c r="E81" s="278"/>
      <c r="F81" s="299" t="s">
        <v>1964</v>
      </c>
      <c r="G81" s="300"/>
      <c r="H81" s="278" t="s">
        <v>1965</v>
      </c>
      <c r="I81" s="278" t="s">
        <v>1960</v>
      </c>
      <c r="J81" s="278">
        <v>50</v>
      </c>
      <c r="K81" s="290"/>
    </row>
    <row r="82" spans="2:11" s="1" customFormat="1" ht="15" customHeight="1" x14ac:dyDescent="0.2">
      <c r="B82" s="301"/>
      <c r="C82" s="278" t="s">
        <v>1966</v>
      </c>
      <c r="D82" s="278"/>
      <c r="E82" s="278"/>
      <c r="F82" s="299" t="s">
        <v>1958</v>
      </c>
      <c r="G82" s="300"/>
      <c r="H82" s="278" t="s">
        <v>1967</v>
      </c>
      <c r="I82" s="278" t="s">
        <v>1968</v>
      </c>
      <c r="J82" s="278"/>
      <c r="K82" s="290"/>
    </row>
    <row r="83" spans="2:11" s="1" customFormat="1" ht="15" customHeight="1" x14ac:dyDescent="0.2">
      <c r="B83" s="301"/>
      <c r="C83" s="302" t="s">
        <v>1969</v>
      </c>
      <c r="D83" s="302"/>
      <c r="E83" s="302"/>
      <c r="F83" s="303" t="s">
        <v>1964</v>
      </c>
      <c r="G83" s="302"/>
      <c r="H83" s="302" t="s">
        <v>1970</v>
      </c>
      <c r="I83" s="302" t="s">
        <v>1960</v>
      </c>
      <c r="J83" s="302">
        <v>15</v>
      </c>
      <c r="K83" s="290"/>
    </row>
    <row r="84" spans="2:11" s="1" customFormat="1" ht="15" customHeight="1" x14ac:dyDescent="0.2">
      <c r="B84" s="301"/>
      <c r="C84" s="302" t="s">
        <v>1971</v>
      </c>
      <c r="D84" s="302"/>
      <c r="E84" s="302"/>
      <c r="F84" s="303" t="s">
        <v>1964</v>
      </c>
      <c r="G84" s="302"/>
      <c r="H84" s="302" t="s">
        <v>1972</v>
      </c>
      <c r="I84" s="302" t="s">
        <v>1960</v>
      </c>
      <c r="J84" s="302">
        <v>15</v>
      </c>
      <c r="K84" s="290"/>
    </row>
    <row r="85" spans="2:11" s="1" customFormat="1" ht="15" customHeight="1" x14ac:dyDescent="0.2">
      <c r="B85" s="301"/>
      <c r="C85" s="302" t="s">
        <v>1973</v>
      </c>
      <c r="D85" s="302"/>
      <c r="E85" s="302"/>
      <c r="F85" s="303" t="s">
        <v>1964</v>
      </c>
      <c r="G85" s="302"/>
      <c r="H85" s="302" t="s">
        <v>1974</v>
      </c>
      <c r="I85" s="302" t="s">
        <v>1960</v>
      </c>
      <c r="J85" s="302">
        <v>20</v>
      </c>
      <c r="K85" s="290"/>
    </row>
    <row r="86" spans="2:11" s="1" customFormat="1" ht="15" customHeight="1" x14ac:dyDescent="0.2">
      <c r="B86" s="301"/>
      <c r="C86" s="302" t="s">
        <v>1975</v>
      </c>
      <c r="D86" s="302"/>
      <c r="E86" s="302"/>
      <c r="F86" s="303" t="s">
        <v>1964</v>
      </c>
      <c r="G86" s="302"/>
      <c r="H86" s="302" t="s">
        <v>1976</v>
      </c>
      <c r="I86" s="302" t="s">
        <v>1960</v>
      </c>
      <c r="J86" s="302">
        <v>20</v>
      </c>
      <c r="K86" s="290"/>
    </row>
    <row r="87" spans="2:11" s="1" customFormat="1" ht="15" customHeight="1" x14ac:dyDescent="0.2">
      <c r="B87" s="301"/>
      <c r="C87" s="278" t="s">
        <v>1977</v>
      </c>
      <c r="D87" s="278"/>
      <c r="E87" s="278"/>
      <c r="F87" s="299" t="s">
        <v>1964</v>
      </c>
      <c r="G87" s="300"/>
      <c r="H87" s="278" t="s">
        <v>1978</v>
      </c>
      <c r="I87" s="278" t="s">
        <v>1960</v>
      </c>
      <c r="J87" s="278">
        <v>50</v>
      </c>
      <c r="K87" s="290"/>
    </row>
    <row r="88" spans="2:11" s="1" customFormat="1" ht="15" customHeight="1" x14ac:dyDescent="0.2">
      <c r="B88" s="301"/>
      <c r="C88" s="278" t="s">
        <v>1979</v>
      </c>
      <c r="D88" s="278"/>
      <c r="E88" s="278"/>
      <c r="F88" s="299" t="s">
        <v>1964</v>
      </c>
      <c r="G88" s="300"/>
      <c r="H88" s="278" t="s">
        <v>1980</v>
      </c>
      <c r="I88" s="278" t="s">
        <v>1960</v>
      </c>
      <c r="J88" s="278">
        <v>20</v>
      </c>
      <c r="K88" s="290"/>
    </row>
    <row r="89" spans="2:11" s="1" customFormat="1" ht="15" customHeight="1" x14ac:dyDescent="0.2">
      <c r="B89" s="301"/>
      <c r="C89" s="278" t="s">
        <v>1981</v>
      </c>
      <c r="D89" s="278"/>
      <c r="E89" s="278"/>
      <c r="F89" s="299" t="s">
        <v>1964</v>
      </c>
      <c r="G89" s="300"/>
      <c r="H89" s="278" t="s">
        <v>1982</v>
      </c>
      <c r="I89" s="278" t="s">
        <v>1960</v>
      </c>
      <c r="J89" s="278">
        <v>20</v>
      </c>
      <c r="K89" s="290"/>
    </row>
    <row r="90" spans="2:11" s="1" customFormat="1" ht="15" customHeight="1" x14ac:dyDescent="0.2">
      <c r="B90" s="301"/>
      <c r="C90" s="278" t="s">
        <v>1983</v>
      </c>
      <c r="D90" s="278"/>
      <c r="E90" s="278"/>
      <c r="F90" s="299" t="s">
        <v>1964</v>
      </c>
      <c r="G90" s="300"/>
      <c r="H90" s="278" t="s">
        <v>1984</v>
      </c>
      <c r="I90" s="278" t="s">
        <v>1960</v>
      </c>
      <c r="J90" s="278">
        <v>50</v>
      </c>
      <c r="K90" s="290"/>
    </row>
    <row r="91" spans="2:11" s="1" customFormat="1" ht="15" customHeight="1" x14ac:dyDescent="0.2">
      <c r="B91" s="301"/>
      <c r="C91" s="278" t="s">
        <v>1985</v>
      </c>
      <c r="D91" s="278"/>
      <c r="E91" s="278"/>
      <c r="F91" s="299" t="s">
        <v>1964</v>
      </c>
      <c r="G91" s="300"/>
      <c r="H91" s="278" t="s">
        <v>1985</v>
      </c>
      <c r="I91" s="278" t="s">
        <v>1960</v>
      </c>
      <c r="J91" s="278">
        <v>50</v>
      </c>
      <c r="K91" s="290"/>
    </row>
    <row r="92" spans="2:11" s="1" customFormat="1" ht="15" customHeight="1" x14ac:dyDescent="0.2">
      <c r="B92" s="301"/>
      <c r="C92" s="278" t="s">
        <v>1986</v>
      </c>
      <c r="D92" s="278"/>
      <c r="E92" s="278"/>
      <c r="F92" s="299" t="s">
        <v>1964</v>
      </c>
      <c r="G92" s="300"/>
      <c r="H92" s="278" t="s">
        <v>1987</v>
      </c>
      <c r="I92" s="278" t="s">
        <v>1960</v>
      </c>
      <c r="J92" s="278">
        <v>255</v>
      </c>
      <c r="K92" s="290"/>
    </row>
    <row r="93" spans="2:11" s="1" customFormat="1" ht="15" customHeight="1" x14ac:dyDescent="0.2">
      <c r="B93" s="301"/>
      <c r="C93" s="278" t="s">
        <v>1988</v>
      </c>
      <c r="D93" s="278"/>
      <c r="E93" s="278"/>
      <c r="F93" s="299" t="s">
        <v>1958</v>
      </c>
      <c r="G93" s="300"/>
      <c r="H93" s="278" t="s">
        <v>1989</v>
      </c>
      <c r="I93" s="278" t="s">
        <v>1990</v>
      </c>
      <c r="J93" s="278"/>
      <c r="K93" s="290"/>
    </row>
    <row r="94" spans="2:11" s="1" customFormat="1" ht="15" customHeight="1" x14ac:dyDescent="0.2">
      <c r="B94" s="301"/>
      <c r="C94" s="278" t="s">
        <v>1991</v>
      </c>
      <c r="D94" s="278"/>
      <c r="E94" s="278"/>
      <c r="F94" s="299" t="s">
        <v>1958</v>
      </c>
      <c r="G94" s="300"/>
      <c r="H94" s="278" t="s">
        <v>1992</v>
      </c>
      <c r="I94" s="278" t="s">
        <v>1993</v>
      </c>
      <c r="J94" s="278"/>
      <c r="K94" s="290"/>
    </row>
    <row r="95" spans="2:11" s="1" customFormat="1" ht="15" customHeight="1" x14ac:dyDescent="0.2">
      <c r="B95" s="301"/>
      <c r="C95" s="278" t="s">
        <v>1994</v>
      </c>
      <c r="D95" s="278"/>
      <c r="E95" s="278"/>
      <c r="F95" s="299" t="s">
        <v>1958</v>
      </c>
      <c r="G95" s="300"/>
      <c r="H95" s="278" t="s">
        <v>1994</v>
      </c>
      <c r="I95" s="278" t="s">
        <v>1993</v>
      </c>
      <c r="J95" s="278"/>
      <c r="K95" s="290"/>
    </row>
    <row r="96" spans="2:11" s="1" customFormat="1" ht="15" customHeight="1" x14ac:dyDescent="0.2">
      <c r="B96" s="301"/>
      <c r="C96" s="278" t="s">
        <v>46</v>
      </c>
      <c r="D96" s="278"/>
      <c r="E96" s="278"/>
      <c r="F96" s="299" t="s">
        <v>1958</v>
      </c>
      <c r="G96" s="300"/>
      <c r="H96" s="278" t="s">
        <v>1995</v>
      </c>
      <c r="I96" s="278" t="s">
        <v>1993</v>
      </c>
      <c r="J96" s="278"/>
      <c r="K96" s="290"/>
    </row>
    <row r="97" spans="2:11" s="1" customFormat="1" ht="15" customHeight="1" x14ac:dyDescent="0.2">
      <c r="B97" s="301"/>
      <c r="C97" s="278" t="s">
        <v>56</v>
      </c>
      <c r="D97" s="278"/>
      <c r="E97" s="278"/>
      <c r="F97" s="299" t="s">
        <v>1958</v>
      </c>
      <c r="G97" s="300"/>
      <c r="H97" s="278" t="s">
        <v>1996</v>
      </c>
      <c r="I97" s="278" t="s">
        <v>1993</v>
      </c>
      <c r="J97" s="278"/>
      <c r="K97" s="290"/>
    </row>
    <row r="98" spans="2:11" s="1" customFormat="1" ht="15" customHeight="1" x14ac:dyDescent="0.2">
      <c r="B98" s="304"/>
      <c r="C98" s="305"/>
      <c r="D98" s="305"/>
      <c r="E98" s="305"/>
      <c r="F98" s="305"/>
      <c r="G98" s="305"/>
      <c r="H98" s="305"/>
      <c r="I98" s="305"/>
      <c r="J98" s="305"/>
      <c r="K98" s="306"/>
    </row>
    <row r="99" spans="2:11" s="1" customFormat="1" ht="18.75" customHeight="1" x14ac:dyDescent="0.2">
      <c r="B99" s="307"/>
      <c r="C99" s="308"/>
      <c r="D99" s="308"/>
      <c r="E99" s="308"/>
      <c r="F99" s="308"/>
      <c r="G99" s="308"/>
      <c r="H99" s="308"/>
      <c r="I99" s="308"/>
      <c r="J99" s="308"/>
      <c r="K99" s="307"/>
    </row>
    <row r="100" spans="2:11" s="1" customFormat="1" ht="18.75" customHeight="1" x14ac:dyDescent="0.2">
      <c r="B100" s="285"/>
      <c r="C100" s="285"/>
      <c r="D100" s="285"/>
      <c r="E100" s="285"/>
      <c r="F100" s="285"/>
      <c r="G100" s="285"/>
      <c r="H100" s="285"/>
      <c r="I100" s="285"/>
      <c r="J100" s="285"/>
      <c r="K100" s="285"/>
    </row>
    <row r="101" spans="2:11" s="1" customFormat="1" ht="7.5" customHeight="1" x14ac:dyDescent="0.2">
      <c r="B101" s="286"/>
      <c r="C101" s="287"/>
      <c r="D101" s="287"/>
      <c r="E101" s="287"/>
      <c r="F101" s="287"/>
      <c r="G101" s="287"/>
      <c r="H101" s="287"/>
      <c r="I101" s="287"/>
      <c r="J101" s="287"/>
      <c r="K101" s="288"/>
    </row>
    <row r="102" spans="2:11" s="1" customFormat="1" ht="45" customHeight="1" x14ac:dyDescent="0.2">
      <c r="B102" s="289"/>
      <c r="C102" s="471" t="s">
        <v>1997</v>
      </c>
      <c r="D102" s="471"/>
      <c r="E102" s="471"/>
      <c r="F102" s="471"/>
      <c r="G102" s="471"/>
      <c r="H102" s="471"/>
      <c r="I102" s="471"/>
      <c r="J102" s="471"/>
      <c r="K102" s="290"/>
    </row>
    <row r="103" spans="2:11" s="1" customFormat="1" ht="17.25" customHeight="1" x14ac:dyDescent="0.2">
      <c r="B103" s="289"/>
      <c r="C103" s="291" t="s">
        <v>1952</v>
      </c>
      <c r="D103" s="291"/>
      <c r="E103" s="291"/>
      <c r="F103" s="291" t="s">
        <v>1953</v>
      </c>
      <c r="G103" s="292"/>
      <c r="H103" s="291" t="s">
        <v>62</v>
      </c>
      <c r="I103" s="291" t="s">
        <v>65</v>
      </c>
      <c r="J103" s="291" t="s">
        <v>1954</v>
      </c>
      <c r="K103" s="290"/>
    </row>
    <row r="104" spans="2:11" s="1" customFormat="1" ht="17.25" customHeight="1" x14ac:dyDescent="0.2">
      <c r="B104" s="289"/>
      <c r="C104" s="293" t="s">
        <v>1955</v>
      </c>
      <c r="D104" s="293"/>
      <c r="E104" s="293"/>
      <c r="F104" s="294" t="s">
        <v>1956</v>
      </c>
      <c r="G104" s="295"/>
      <c r="H104" s="293"/>
      <c r="I104" s="293"/>
      <c r="J104" s="293" t="s">
        <v>1957</v>
      </c>
      <c r="K104" s="290"/>
    </row>
    <row r="105" spans="2:11" s="1" customFormat="1" ht="5.25" customHeight="1" x14ac:dyDescent="0.2">
      <c r="B105" s="289"/>
      <c r="C105" s="291"/>
      <c r="D105" s="291"/>
      <c r="E105" s="291"/>
      <c r="F105" s="291"/>
      <c r="G105" s="309"/>
      <c r="H105" s="291"/>
      <c r="I105" s="291"/>
      <c r="J105" s="291"/>
      <c r="K105" s="290"/>
    </row>
    <row r="106" spans="2:11" s="1" customFormat="1" ht="15" customHeight="1" x14ac:dyDescent="0.2">
      <c r="B106" s="289"/>
      <c r="C106" s="278" t="s">
        <v>61</v>
      </c>
      <c r="D106" s="298"/>
      <c r="E106" s="298"/>
      <c r="F106" s="299" t="s">
        <v>1958</v>
      </c>
      <c r="G106" s="278"/>
      <c r="H106" s="278" t="s">
        <v>1998</v>
      </c>
      <c r="I106" s="278" t="s">
        <v>1960</v>
      </c>
      <c r="J106" s="278">
        <v>20</v>
      </c>
      <c r="K106" s="290"/>
    </row>
    <row r="107" spans="2:11" s="1" customFormat="1" ht="15" customHeight="1" x14ac:dyDescent="0.2">
      <c r="B107" s="289"/>
      <c r="C107" s="278" t="s">
        <v>1961</v>
      </c>
      <c r="D107" s="278"/>
      <c r="E107" s="278"/>
      <c r="F107" s="299" t="s">
        <v>1958</v>
      </c>
      <c r="G107" s="278"/>
      <c r="H107" s="278" t="s">
        <v>1998</v>
      </c>
      <c r="I107" s="278" t="s">
        <v>1960</v>
      </c>
      <c r="J107" s="278">
        <v>120</v>
      </c>
      <c r="K107" s="290"/>
    </row>
    <row r="108" spans="2:11" s="1" customFormat="1" ht="15" customHeight="1" x14ac:dyDescent="0.2">
      <c r="B108" s="301"/>
      <c r="C108" s="278" t="s">
        <v>1963</v>
      </c>
      <c r="D108" s="278"/>
      <c r="E108" s="278"/>
      <c r="F108" s="299" t="s">
        <v>1964</v>
      </c>
      <c r="G108" s="278"/>
      <c r="H108" s="278" t="s">
        <v>1998</v>
      </c>
      <c r="I108" s="278" t="s">
        <v>1960</v>
      </c>
      <c r="J108" s="278">
        <v>50</v>
      </c>
      <c r="K108" s="290"/>
    </row>
    <row r="109" spans="2:11" s="1" customFormat="1" ht="15" customHeight="1" x14ac:dyDescent="0.2">
      <c r="B109" s="301"/>
      <c r="C109" s="278" t="s">
        <v>1966</v>
      </c>
      <c r="D109" s="278"/>
      <c r="E109" s="278"/>
      <c r="F109" s="299" t="s">
        <v>1958</v>
      </c>
      <c r="G109" s="278"/>
      <c r="H109" s="278" t="s">
        <v>1998</v>
      </c>
      <c r="I109" s="278" t="s">
        <v>1968</v>
      </c>
      <c r="J109" s="278"/>
      <c r="K109" s="290"/>
    </row>
    <row r="110" spans="2:11" s="1" customFormat="1" ht="15" customHeight="1" x14ac:dyDescent="0.2">
      <c r="B110" s="301"/>
      <c r="C110" s="278" t="s">
        <v>1977</v>
      </c>
      <c r="D110" s="278"/>
      <c r="E110" s="278"/>
      <c r="F110" s="299" t="s">
        <v>1964</v>
      </c>
      <c r="G110" s="278"/>
      <c r="H110" s="278" t="s">
        <v>1998</v>
      </c>
      <c r="I110" s="278" t="s">
        <v>1960</v>
      </c>
      <c r="J110" s="278">
        <v>50</v>
      </c>
      <c r="K110" s="290"/>
    </row>
    <row r="111" spans="2:11" s="1" customFormat="1" ht="15" customHeight="1" x14ac:dyDescent="0.2">
      <c r="B111" s="301"/>
      <c r="C111" s="278" t="s">
        <v>1985</v>
      </c>
      <c r="D111" s="278"/>
      <c r="E111" s="278"/>
      <c r="F111" s="299" t="s">
        <v>1964</v>
      </c>
      <c r="G111" s="278"/>
      <c r="H111" s="278" t="s">
        <v>1998</v>
      </c>
      <c r="I111" s="278" t="s">
        <v>1960</v>
      </c>
      <c r="J111" s="278">
        <v>50</v>
      </c>
      <c r="K111" s="290"/>
    </row>
    <row r="112" spans="2:11" s="1" customFormat="1" ht="15" customHeight="1" x14ac:dyDescent="0.2">
      <c r="B112" s="301"/>
      <c r="C112" s="278" t="s">
        <v>1983</v>
      </c>
      <c r="D112" s="278"/>
      <c r="E112" s="278"/>
      <c r="F112" s="299" t="s">
        <v>1964</v>
      </c>
      <c r="G112" s="278"/>
      <c r="H112" s="278" t="s">
        <v>1998</v>
      </c>
      <c r="I112" s="278" t="s">
        <v>1960</v>
      </c>
      <c r="J112" s="278">
        <v>50</v>
      </c>
      <c r="K112" s="290"/>
    </row>
    <row r="113" spans="2:11" s="1" customFormat="1" ht="15" customHeight="1" x14ac:dyDescent="0.2">
      <c r="B113" s="301"/>
      <c r="C113" s="278" t="s">
        <v>61</v>
      </c>
      <c r="D113" s="278"/>
      <c r="E113" s="278"/>
      <c r="F113" s="299" t="s">
        <v>1958</v>
      </c>
      <c r="G113" s="278"/>
      <c r="H113" s="278" t="s">
        <v>1999</v>
      </c>
      <c r="I113" s="278" t="s">
        <v>1960</v>
      </c>
      <c r="J113" s="278">
        <v>20</v>
      </c>
      <c r="K113" s="290"/>
    </row>
    <row r="114" spans="2:11" s="1" customFormat="1" ht="15" customHeight="1" x14ac:dyDescent="0.2">
      <c r="B114" s="301"/>
      <c r="C114" s="278" t="s">
        <v>2000</v>
      </c>
      <c r="D114" s="278"/>
      <c r="E114" s="278"/>
      <c r="F114" s="299" t="s">
        <v>1958</v>
      </c>
      <c r="G114" s="278"/>
      <c r="H114" s="278" t="s">
        <v>2001</v>
      </c>
      <c r="I114" s="278" t="s">
        <v>1960</v>
      </c>
      <c r="J114" s="278">
        <v>120</v>
      </c>
      <c r="K114" s="290"/>
    </row>
    <row r="115" spans="2:11" s="1" customFormat="1" ht="15" customHeight="1" x14ac:dyDescent="0.2">
      <c r="B115" s="301"/>
      <c r="C115" s="278" t="s">
        <v>46</v>
      </c>
      <c r="D115" s="278"/>
      <c r="E115" s="278"/>
      <c r="F115" s="299" t="s">
        <v>1958</v>
      </c>
      <c r="G115" s="278"/>
      <c r="H115" s="278" t="s">
        <v>2002</v>
      </c>
      <c r="I115" s="278" t="s">
        <v>1993</v>
      </c>
      <c r="J115" s="278"/>
      <c r="K115" s="290"/>
    </row>
    <row r="116" spans="2:11" s="1" customFormat="1" ht="15" customHeight="1" x14ac:dyDescent="0.2">
      <c r="B116" s="301"/>
      <c r="C116" s="278" t="s">
        <v>56</v>
      </c>
      <c r="D116" s="278"/>
      <c r="E116" s="278"/>
      <c r="F116" s="299" t="s">
        <v>1958</v>
      </c>
      <c r="G116" s="278"/>
      <c r="H116" s="278" t="s">
        <v>2003</v>
      </c>
      <c r="I116" s="278" t="s">
        <v>1993</v>
      </c>
      <c r="J116" s="278"/>
      <c r="K116" s="290"/>
    </row>
    <row r="117" spans="2:11" s="1" customFormat="1" ht="15" customHeight="1" x14ac:dyDescent="0.2">
      <c r="B117" s="301"/>
      <c r="C117" s="278" t="s">
        <v>65</v>
      </c>
      <c r="D117" s="278"/>
      <c r="E117" s="278"/>
      <c r="F117" s="299" t="s">
        <v>1958</v>
      </c>
      <c r="G117" s="278"/>
      <c r="H117" s="278" t="s">
        <v>2004</v>
      </c>
      <c r="I117" s="278" t="s">
        <v>2005</v>
      </c>
      <c r="J117" s="278"/>
      <c r="K117" s="290"/>
    </row>
    <row r="118" spans="2:11" s="1" customFormat="1" ht="15" customHeight="1" x14ac:dyDescent="0.2">
      <c r="B118" s="304"/>
      <c r="C118" s="310"/>
      <c r="D118" s="310"/>
      <c r="E118" s="310"/>
      <c r="F118" s="310"/>
      <c r="G118" s="310"/>
      <c r="H118" s="310"/>
      <c r="I118" s="310"/>
      <c r="J118" s="310"/>
      <c r="K118" s="306"/>
    </row>
    <row r="119" spans="2:11" s="1" customFormat="1" ht="18.75" customHeight="1" x14ac:dyDescent="0.2">
      <c r="B119" s="311"/>
      <c r="C119" s="312"/>
      <c r="D119" s="312"/>
      <c r="E119" s="312"/>
      <c r="F119" s="313"/>
      <c r="G119" s="312"/>
      <c r="H119" s="312"/>
      <c r="I119" s="312"/>
      <c r="J119" s="312"/>
      <c r="K119" s="311"/>
    </row>
    <row r="120" spans="2:11" s="1" customFormat="1" ht="18.75" customHeight="1" x14ac:dyDescent="0.2">
      <c r="B120" s="285"/>
      <c r="C120" s="285"/>
      <c r="D120" s="285"/>
      <c r="E120" s="285"/>
      <c r="F120" s="285"/>
      <c r="G120" s="285"/>
      <c r="H120" s="285"/>
      <c r="I120" s="285"/>
      <c r="J120" s="285"/>
      <c r="K120" s="285"/>
    </row>
    <row r="121" spans="2:11" s="1" customFormat="1" ht="7.5" customHeight="1" x14ac:dyDescent="0.2">
      <c r="B121" s="314"/>
      <c r="C121" s="315"/>
      <c r="D121" s="315"/>
      <c r="E121" s="315"/>
      <c r="F121" s="315"/>
      <c r="G121" s="315"/>
      <c r="H121" s="315"/>
      <c r="I121" s="315"/>
      <c r="J121" s="315"/>
      <c r="K121" s="316"/>
    </row>
    <row r="122" spans="2:11" s="1" customFormat="1" ht="45" customHeight="1" x14ac:dyDescent="0.2">
      <c r="B122" s="317"/>
      <c r="C122" s="469" t="s">
        <v>2006</v>
      </c>
      <c r="D122" s="469"/>
      <c r="E122" s="469"/>
      <c r="F122" s="469"/>
      <c r="G122" s="469"/>
      <c r="H122" s="469"/>
      <c r="I122" s="469"/>
      <c r="J122" s="469"/>
      <c r="K122" s="318"/>
    </row>
    <row r="123" spans="2:11" s="1" customFormat="1" ht="17.25" customHeight="1" x14ac:dyDescent="0.2">
      <c r="B123" s="319"/>
      <c r="C123" s="291" t="s">
        <v>1952</v>
      </c>
      <c r="D123" s="291"/>
      <c r="E123" s="291"/>
      <c r="F123" s="291" t="s">
        <v>1953</v>
      </c>
      <c r="G123" s="292"/>
      <c r="H123" s="291" t="s">
        <v>62</v>
      </c>
      <c r="I123" s="291" t="s">
        <v>65</v>
      </c>
      <c r="J123" s="291" t="s">
        <v>1954</v>
      </c>
      <c r="K123" s="320"/>
    </row>
    <row r="124" spans="2:11" s="1" customFormat="1" ht="17.25" customHeight="1" x14ac:dyDescent="0.2">
      <c r="B124" s="319"/>
      <c r="C124" s="293" t="s">
        <v>1955</v>
      </c>
      <c r="D124" s="293"/>
      <c r="E124" s="293"/>
      <c r="F124" s="294" t="s">
        <v>1956</v>
      </c>
      <c r="G124" s="295"/>
      <c r="H124" s="293"/>
      <c r="I124" s="293"/>
      <c r="J124" s="293" t="s">
        <v>1957</v>
      </c>
      <c r="K124" s="320"/>
    </row>
    <row r="125" spans="2:11" s="1" customFormat="1" ht="5.25" customHeight="1" x14ac:dyDescent="0.2">
      <c r="B125" s="321"/>
      <c r="C125" s="296"/>
      <c r="D125" s="296"/>
      <c r="E125" s="296"/>
      <c r="F125" s="296"/>
      <c r="G125" s="322"/>
      <c r="H125" s="296"/>
      <c r="I125" s="296"/>
      <c r="J125" s="296"/>
      <c r="K125" s="323"/>
    </row>
    <row r="126" spans="2:11" s="1" customFormat="1" ht="15" customHeight="1" x14ac:dyDescent="0.2">
      <c r="B126" s="321"/>
      <c r="C126" s="278" t="s">
        <v>1961</v>
      </c>
      <c r="D126" s="298"/>
      <c r="E126" s="298"/>
      <c r="F126" s="299" t="s">
        <v>1958</v>
      </c>
      <c r="G126" s="278"/>
      <c r="H126" s="278" t="s">
        <v>1998</v>
      </c>
      <c r="I126" s="278" t="s">
        <v>1960</v>
      </c>
      <c r="J126" s="278">
        <v>120</v>
      </c>
      <c r="K126" s="324"/>
    </row>
    <row r="127" spans="2:11" s="1" customFormat="1" ht="15" customHeight="1" x14ac:dyDescent="0.2">
      <c r="B127" s="321"/>
      <c r="C127" s="278" t="s">
        <v>2007</v>
      </c>
      <c r="D127" s="278"/>
      <c r="E127" s="278"/>
      <c r="F127" s="299" t="s">
        <v>1958</v>
      </c>
      <c r="G127" s="278"/>
      <c r="H127" s="278" t="s">
        <v>2008</v>
      </c>
      <c r="I127" s="278" t="s">
        <v>1960</v>
      </c>
      <c r="J127" s="278" t="s">
        <v>2009</v>
      </c>
      <c r="K127" s="324"/>
    </row>
    <row r="128" spans="2:11" s="1" customFormat="1" ht="15" customHeight="1" x14ac:dyDescent="0.2">
      <c r="B128" s="321"/>
      <c r="C128" s="278" t="s">
        <v>94</v>
      </c>
      <c r="D128" s="278"/>
      <c r="E128" s="278"/>
      <c r="F128" s="299" t="s">
        <v>1958</v>
      </c>
      <c r="G128" s="278"/>
      <c r="H128" s="278" t="s">
        <v>2010</v>
      </c>
      <c r="I128" s="278" t="s">
        <v>1960</v>
      </c>
      <c r="J128" s="278" t="s">
        <v>2009</v>
      </c>
      <c r="K128" s="324"/>
    </row>
    <row r="129" spans="2:11" s="1" customFormat="1" ht="15" customHeight="1" x14ac:dyDescent="0.2">
      <c r="B129" s="321"/>
      <c r="C129" s="278" t="s">
        <v>1969</v>
      </c>
      <c r="D129" s="278"/>
      <c r="E129" s="278"/>
      <c r="F129" s="299" t="s">
        <v>1964</v>
      </c>
      <c r="G129" s="278"/>
      <c r="H129" s="278" t="s">
        <v>1970</v>
      </c>
      <c r="I129" s="278" t="s">
        <v>1960</v>
      </c>
      <c r="J129" s="278">
        <v>15</v>
      </c>
      <c r="K129" s="324"/>
    </row>
    <row r="130" spans="2:11" s="1" customFormat="1" ht="15" customHeight="1" x14ac:dyDescent="0.2">
      <c r="B130" s="321"/>
      <c r="C130" s="302" t="s">
        <v>1971</v>
      </c>
      <c r="D130" s="302"/>
      <c r="E130" s="302"/>
      <c r="F130" s="303" t="s">
        <v>1964</v>
      </c>
      <c r="G130" s="302"/>
      <c r="H130" s="302" t="s">
        <v>1972</v>
      </c>
      <c r="I130" s="302" t="s">
        <v>1960</v>
      </c>
      <c r="J130" s="302">
        <v>15</v>
      </c>
      <c r="K130" s="324"/>
    </row>
    <row r="131" spans="2:11" s="1" customFormat="1" ht="15" customHeight="1" x14ac:dyDescent="0.2">
      <c r="B131" s="321"/>
      <c r="C131" s="302" t="s">
        <v>1973</v>
      </c>
      <c r="D131" s="302"/>
      <c r="E131" s="302"/>
      <c r="F131" s="303" t="s">
        <v>1964</v>
      </c>
      <c r="G131" s="302"/>
      <c r="H131" s="302" t="s">
        <v>1974</v>
      </c>
      <c r="I131" s="302" t="s">
        <v>1960</v>
      </c>
      <c r="J131" s="302">
        <v>20</v>
      </c>
      <c r="K131" s="324"/>
    </row>
    <row r="132" spans="2:11" s="1" customFormat="1" ht="15" customHeight="1" x14ac:dyDescent="0.2">
      <c r="B132" s="321"/>
      <c r="C132" s="302" t="s">
        <v>1975</v>
      </c>
      <c r="D132" s="302"/>
      <c r="E132" s="302"/>
      <c r="F132" s="303" t="s">
        <v>1964</v>
      </c>
      <c r="G132" s="302"/>
      <c r="H132" s="302" t="s">
        <v>1976</v>
      </c>
      <c r="I132" s="302" t="s">
        <v>1960</v>
      </c>
      <c r="J132" s="302">
        <v>20</v>
      </c>
      <c r="K132" s="324"/>
    </row>
    <row r="133" spans="2:11" s="1" customFormat="1" ht="15" customHeight="1" x14ac:dyDescent="0.2">
      <c r="B133" s="321"/>
      <c r="C133" s="278" t="s">
        <v>1963</v>
      </c>
      <c r="D133" s="278"/>
      <c r="E133" s="278"/>
      <c r="F133" s="299" t="s">
        <v>1964</v>
      </c>
      <c r="G133" s="278"/>
      <c r="H133" s="278" t="s">
        <v>1998</v>
      </c>
      <c r="I133" s="278" t="s">
        <v>1960</v>
      </c>
      <c r="J133" s="278">
        <v>50</v>
      </c>
      <c r="K133" s="324"/>
    </row>
    <row r="134" spans="2:11" s="1" customFormat="1" ht="15" customHeight="1" x14ac:dyDescent="0.2">
      <c r="B134" s="321"/>
      <c r="C134" s="278" t="s">
        <v>1977</v>
      </c>
      <c r="D134" s="278"/>
      <c r="E134" s="278"/>
      <c r="F134" s="299" t="s">
        <v>1964</v>
      </c>
      <c r="G134" s="278"/>
      <c r="H134" s="278" t="s">
        <v>1998</v>
      </c>
      <c r="I134" s="278" t="s">
        <v>1960</v>
      </c>
      <c r="J134" s="278">
        <v>50</v>
      </c>
      <c r="K134" s="324"/>
    </row>
    <row r="135" spans="2:11" s="1" customFormat="1" ht="15" customHeight="1" x14ac:dyDescent="0.2">
      <c r="B135" s="321"/>
      <c r="C135" s="278" t="s">
        <v>1983</v>
      </c>
      <c r="D135" s="278"/>
      <c r="E135" s="278"/>
      <c r="F135" s="299" t="s">
        <v>1964</v>
      </c>
      <c r="G135" s="278"/>
      <c r="H135" s="278" t="s">
        <v>1998</v>
      </c>
      <c r="I135" s="278" t="s">
        <v>1960</v>
      </c>
      <c r="J135" s="278">
        <v>50</v>
      </c>
      <c r="K135" s="324"/>
    </row>
    <row r="136" spans="2:11" s="1" customFormat="1" ht="15" customHeight="1" x14ac:dyDescent="0.2">
      <c r="B136" s="321"/>
      <c r="C136" s="278" t="s">
        <v>1985</v>
      </c>
      <c r="D136" s="278"/>
      <c r="E136" s="278"/>
      <c r="F136" s="299" t="s">
        <v>1964</v>
      </c>
      <c r="G136" s="278"/>
      <c r="H136" s="278" t="s">
        <v>1998</v>
      </c>
      <c r="I136" s="278" t="s">
        <v>1960</v>
      </c>
      <c r="J136" s="278">
        <v>50</v>
      </c>
      <c r="K136" s="324"/>
    </row>
    <row r="137" spans="2:11" s="1" customFormat="1" ht="15" customHeight="1" x14ac:dyDescent="0.2">
      <c r="B137" s="321"/>
      <c r="C137" s="278" t="s">
        <v>1986</v>
      </c>
      <c r="D137" s="278"/>
      <c r="E137" s="278"/>
      <c r="F137" s="299" t="s">
        <v>1964</v>
      </c>
      <c r="G137" s="278"/>
      <c r="H137" s="278" t="s">
        <v>2011</v>
      </c>
      <c r="I137" s="278" t="s">
        <v>1960</v>
      </c>
      <c r="J137" s="278">
        <v>255</v>
      </c>
      <c r="K137" s="324"/>
    </row>
    <row r="138" spans="2:11" s="1" customFormat="1" ht="15" customHeight="1" x14ac:dyDescent="0.2">
      <c r="B138" s="321"/>
      <c r="C138" s="278" t="s">
        <v>1988</v>
      </c>
      <c r="D138" s="278"/>
      <c r="E138" s="278"/>
      <c r="F138" s="299" t="s">
        <v>1958</v>
      </c>
      <c r="G138" s="278"/>
      <c r="H138" s="278" t="s">
        <v>2012</v>
      </c>
      <c r="I138" s="278" t="s">
        <v>1990</v>
      </c>
      <c r="J138" s="278"/>
      <c r="K138" s="324"/>
    </row>
    <row r="139" spans="2:11" s="1" customFormat="1" ht="15" customHeight="1" x14ac:dyDescent="0.2">
      <c r="B139" s="321"/>
      <c r="C139" s="278" t="s">
        <v>1991</v>
      </c>
      <c r="D139" s="278"/>
      <c r="E139" s="278"/>
      <c r="F139" s="299" t="s">
        <v>1958</v>
      </c>
      <c r="G139" s="278"/>
      <c r="H139" s="278" t="s">
        <v>2013</v>
      </c>
      <c r="I139" s="278" t="s">
        <v>1993</v>
      </c>
      <c r="J139" s="278"/>
      <c r="K139" s="324"/>
    </row>
    <row r="140" spans="2:11" s="1" customFormat="1" ht="15" customHeight="1" x14ac:dyDescent="0.2">
      <c r="B140" s="321"/>
      <c r="C140" s="278" t="s">
        <v>1994</v>
      </c>
      <c r="D140" s="278"/>
      <c r="E140" s="278"/>
      <c r="F140" s="299" t="s">
        <v>1958</v>
      </c>
      <c r="G140" s="278"/>
      <c r="H140" s="278" t="s">
        <v>1994</v>
      </c>
      <c r="I140" s="278" t="s">
        <v>1993</v>
      </c>
      <c r="J140" s="278"/>
      <c r="K140" s="324"/>
    </row>
    <row r="141" spans="2:11" s="1" customFormat="1" ht="15" customHeight="1" x14ac:dyDescent="0.2">
      <c r="B141" s="321"/>
      <c r="C141" s="278" t="s">
        <v>46</v>
      </c>
      <c r="D141" s="278"/>
      <c r="E141" s="278"/>
      <c r="F141" s="299" t="s">
        <v>1958</v>
      </c>
      <c r="G141" s="278"/>
      <c r="H141" s="278" t="s">
        <v>2014</v>
      </c>
      <c r="I141" s="278" t="s">
        <v>1993</v>
      </c>
      <c r="J141" s="278"/>
      <c r="K141" s="324"/>
    </row>
    <row r="142" spans="2:11" s="1" customFormat="1" ht="15" customHeight="1" x14ac:dyDescent="0.2">
      <c r="B142" s="321"/>
      <c r="C142" s="278" t="s">
        <v>2015</v>
      </c>
      <c r="D142" s="278"/>
      <c r="E142" s="278"/>
      <c r="F142" s="299" t="s">
        <v>1958</v>
      </c>
      <c r="G142" s="278"/>
      <c r="H142" s="278" t="s">
        <v>2016</v>
      </c>
      <c r="I142" s="278" t="s">
        <v>1993</v>
      </c>
      <c r="J142" s="278"/>
      <c r="K142" s="324"/>
    </row>
    <row r="143" spans="2:11" s="1" customFormat="1" ht="15" customHeight="1" x14ac:dyDescent="0.2">
      <c r="B143" s="325"/>
      <c r="C143" s="326"/>
      <c r="D143" s="326"/>
      <c r="E143" s="326"/>
      <c r="F143" s="326"/>
      <c r="G143" s="326"/>
      <c r="H143" s="326"/>
      <c r="I143" s="326"/>
      <c r="J143" s="326"/>
      <c r="K143" s="327"/>
    </row>
    <row r="144" spans="2:11" s="1" customFormat="1" ht="18.75" customHeight="1" x14ac:dyDescent="0.2">
      <c r="B144" s="312"/>
      <c r="C144" s="312"/>
      <c r="D144" s="312"/>
      <c r="E144" s="312"/>
      <c r="F144" s="313"/>
      <c r="G144" s="312"/>
      <c r="H144" s="312"/>
      <c r="I144" s="312"/>
      <c r="J144" s="312"/>
      <c r="K144" s="312"/>
    </row>
    <row r="145" spans="2:11" s="1" customFormat="1" ht="18.75" customHeight="1" x14ac:dyDescent="0.2">
      <c r="B145" s="285"/>
      <c r="C145" s="285"/>
      <c r="D145" s="285"/>
      <c r="E145" s="285"/>
      <c r="F145" s="285"/>
      <c r="G145" s="285"/>
      <c r="H145" s="285"/>
      <c r="I145" s="285"/>
      <c r="J145" s="285"/>
      <c r="K145" s="285"/>
    </row>
    <row r="146" spans="2:11" s="1" customFormat="1" ht="7.5" customHeight="1" x14ac:dyDescent="0.2">
      <c r="B146" s="286"/>
      <c r="C146" s="287"/>
      <c r="D146" s="287"/>
      <c r="E146" s="287"/>
      <c r="F146" s="287"/>
      <c r="G146" s="287"/>
      <c r="H146" s="287"/>
      <c r="I146" s="287"/>
      <c r="J146" s="287"/>
      <c r="K146" s="288"/>
    </row>
    <row r="147" spans="2:11" s="1" customFormat="1" ht="45" customHeight="1" x14ac:dyDescent="0.2">
      <c r="B147" s="289"/>
      <c r="C147" s="471" t="s">
        <v>2017</v>
      </c>
      <c r="D147" s="471"/>
      <c r="E147" s="471"/>
      <c r="F147" s="471"/>
      <c r="G147" s="471"/>
      <c r="H147" s="471"/>
      <c r="I147" s="471"/>
      <c r="J147" s="471"/>
      <c r="K147" s="290"/>
    </row>
    <row r="148" spans="2:11" s="1" customFormat="1" ht="17.25" customHeight="1" x14ac:dyDescent="0.2">
      <c r="B148" s="289"/>
      <c r="C148" s="291" t="s">
        <v>1952</v>
      </c>
      <c r="D148" s="291"/>
      <c r="E148" s="291"/>
      <c r="F148" s="291" t="s">
        <v>1953</v>
      </c>
      <c r="G148" s="292"/>
      <c r="H148" s="291" t="s">
        <v>62</v>
      </c>
      <c r="I148" s="291" t="s">
        <v>65</v>
      </c>
      <c r="J148" s="291" t="s">
        <v>1954</v>
      </c>
      <c r="K148" s="290"/>
    </row>
    <row r="149" spans="2:11" s="1" customFormat="1" ht="17.25" customHeight="1" x14ac:dyDescent="0.2">
      <c r="B149" s="289"/>
      <c r="C149" s="293" t="s">
        <v>1955</v>
      </c>
      <c r="D149" s="293"/>
      <c r="E149" s="293"/>
      <c r="F149" s="294" t="s">
        <v>1956</v>
      </c>
      <c r="G149" s="295"/>
      <c r="H149" s="293"/>
      <c r="I149" s="293"/>
      <c r="J149" s="293" t="s">
        <v>1957</v>
      </c>
      <c r="K149" s="290"/>
    </row>
    <row r="150" spans="2:11" s="1" customFormat="1" ht="5.25" customHeight="1" x14ac:dyDescent="0.2">
      <c r="B150" s="301"/>
      <c r="C150" s="296"/>
      <c r="D150" s="296"/>
      <c r="E150" s="296"/>
      <c r="F150" s="296"/>
      <c r="G150" s="297"/>
      <c r="H150" s="296"/>
      <c r="I150" s="296"/>
      <c r="J150" s="296"/>
      <c r="K150" s="324"/>
    </row>
    <row r="151" spans="2:11" s="1" customFormat="1" ht="15" customHeight="1" x14ac:dyDescent="0.2">
      <c r="B151" s="301"/>
      <c r="C151" s="328" t="s">
        <v>1961</v>
      </c>
      <c r="D151" s="278"/>
      <c r="E151" s="278"/>
      <c r="F151" s="329" t="s">
        <v>1958</v>
      </c>
      <c r="G151" s="278"/>
      <c r="H151" s="328" t="s">
        <v>1998</v>
      </c>
      <c r="I151" s="328" t="s">
        <v>1960</v>
      </c>
      <c r="J151" s="328">
        <v>120</v>
      </c>
      <c r="K151" s="324"/>
    </row>
    <row r="152" spans="2:11" s="1" customFormat="1" ht="15" customHeight="1" x14ac:dyDescent="0.2">
      <c r="B152" s="301"/>
      <c r="C152" s="328" t="s">
        <v>2007</v>
      </c>
      <c r="D152" s="278"/>
      <c r="E152" s="278"/>
      <c r="F152" s="329" t="s">
        <v>1958</v>
      </c>
      <c r="G152" s="278"/>
      <c r="H152" s="328" t="s">
        <v>2018</v>
      </c>
      <c r="I152" s="328" t="s">
        <v>1960</v>
      </c>
      <c r="J152" s="328" t="s">
        <v>2009</v>
      </c>
      <c r="K152" s="324"/>
    </row>
    <row r="153" spans="2:11" s="1" customFormat="1" ht="15" customHeight="1" x14ac:dyDescent="0.2">
      <c r="B153" s="301"/>
      <c r="C153" s="328" t="s">
        <v>94</v>
      </c>
      <c r="D153" s="278"/>
      <c r="E153" s="278"/>
      <c r="F153" s="329" t="s">
        <v>1958</v>
      </c>
      <c r="G153" s="278"/>
      <c r="H153" s="328" t="s">
        <v>2019</v>
      </c>
      <c r="I153" s="328" t="s">
        <v>1960</v>
      </c>
      <c r="J153" s="328" t="s">
        <v>2009</v>
      </c>
      <c r="K153" s="324"/>
    </row>
    <row r="154" spans="2:11" s="1" customFormat="1" ht="15" customHeight="1" x14ac:dyDescent="0.2">
      <c r="B154" s="301"/>
      <c r="C154" s="328" t="s">
        <v>1963</v>
      </c>
      <c r="D154" s="278"/>
      <c r="E154" s="278"/>
      <c r="F154" s="329" t="s">
        <v>1964</v>
      </c>
      <c r="G154" s="278"/>
      <c r="H154" s="328" t="s">
        <v>1998</v>
      </c>
      <c r="I154" s="328" t="s">
        <v>1960</v>
      </c>
      <c r="J154" s="328">
        <v>50</v>
      </c>
      <c r="K154" s="324"/>
    </row>
    <row r="155" spans="2:11" s="1" customFormat="1" ht="15" customHeight="1" x14ac:dyDescent="0.2">
      <c r="B155" s="301"/>
      <c r="C155" s="328" t="s">
        <v>1966</v>
      </c>
      <c r="D155" s="278"/>
      <c r="E155" s="278"/>
      <c r="F155" s="329" t="s">
        <v>1958</v>
      </c>
      <c r="G155" s="278"/>
      <c r="H155" s="328" t="s">
        <v>1998</v>
      </c>
      <c r="I155" s="328" t="s">
        <v>1968</v>
      </c>
      <c r="J155" s="328"/>
      <c r="K155" s="324"/>
    </row>
    <row r="156" spans="2:11" s="1" customFormat="1" ht="15" customHeight="1" x14ac:dyDescent="0.2">
      <c r="B156" s="301"/>
      <c r="C156" s="328" t="s">
        <v>1977</v>
      </c>
      <c r="D156" s="278"/>
      <c r="E156" s="278"/>
      <c r="F156" s="329" t="s">
        <v>1964</v>
      </c>
      <c r="G156" s="278"/>
      <c r="H156" s="328" t="s">
        <v>1998</v>
      </c>
      <c r="I156" s="328" t="s">
        <v>1960</v>
      </c>
      <c r="J156" s="328">
        <v>50</v>
      </c>
      <c r="K156" s="324"/>
    </row>
    <row r="157" spans="2:11" s="1" customFormat="1" ht="15" customHeight="1" x14ac:dyDescent="0.2">
      <c r="B157" s="301"/>
      <c r="C157" s="328" t="s">
        <v>1985</v>
      </c>
      <c r="D157" s="278"/>
      <c r="E157" s="278"/>
      <c r="F157" s="329" t="s">
        <v>1964</v>
      </c>
      <c r="G157" s="278"/>
      <c r="H157" s="328" t="s">
        <v>1998</v>
      </c>
      <c r="I157" s="328" t="s">
        <v>1960</v>
      </c>
      <c r="J157" s="328">
        <v>50</v>
      </c>
      <c r="K157" s="324"/>
    </row>
    <row r="158" spans="2:11" s="1" customFormat="1" ht="15" customHeight="1" x14ac:dyDescent="0.2">
      <c r="B158" s="301"/>
      <c r="C158" s="328" t="s">
        <v>1983</v>
      </c>
      <c r="D158" s="278"/>
      <c r="E158" s="278"/>
      <c r="F158" s="329" t="s">
        <v>1964</v>
      </c>
      <c r="G158" s="278"/>
      <c r="H158" s="328" t="s">
        <v>1998</v>
      </c>
      <c r="I158" s="328" t="s">
        <v>1960</v>
      </c>
      <c r="J158" s="328">
        <v>50</v>
      </c>
      <c r="K158" s="324"/>
    </row>
    <row r="159" spans="2:11" s="1" customFormat="1" ht="15" customHeight="1" x14ac:dyDescent="0.2">
      <c r="B159" s="301"/>
      <c r="C159" s="328" t="s">
        <v>140</v>
      </c>
      <c r="D159" s="278"/>
      <c r="E159" s="278"/>
      <c r="F159" s="329" t="s">
        <v>1958</v>
      </c>
      <c r="G159" s="278"/>
      <c r="H159" s="328" t="s">
        <v>2020</v>
      </c>
      <c r="I159" s="328" t="s">
        <v>1960</v>
      </c>
      <c r="J159" s="328" t="s">
        <v>2021</v>
      </c>
      <c r="K159" s="324"/>
    </row>
    <row r="160" spans="2:11" s="1" customFormat="1" ht="15" customHeight="1" x14ac:dyDescent="0.2">
      <c r="B160" s="301"/>
      <c r="C160" s="328" t="s">
        <v>2022</v>
      </c>
      <c r="D160" s="278"/>
      <c r="E160" s="278"/>
      <c r="F160" s="329" t="s">
        <v>1958</v>
      </c>
      <c r="G160" s="278"/>
      <c r="H160" s="328" t="s">
        <v>2023</v>
      </c>
      <c r="I160" s="328" t="s">
        <v>1993</v>
      </c>
      <c r="J160" s="328"/>
      <c r="K160" s="324"/>
    </row>
    <row r="161" spans="2:11" s="1" customFormat="1" ht="15" customHeight="1" x14ac:dyDescent="0.2">
      <c r="B161" s="330"/>
      <c r="C161" s="310"/>
      <c r="D161" s="310"/>
      <c r="E161" s="310"/>
      <c r="F161" s="310"/>
      <c r="G161" s="310"/>
      <c r="H161" s="310"/>
      <c r="I161" s="310"/>
      <c r="J161" s="310"/>
      <c r="K161" s="331"/>
    </row>
    <row r="162" spans="2:11" s="1" customFormat="1" ht="18.75" customHeight="1" x14ac:dyDescent="0.2">
      <c r="B162" s="312"/>
      <c r="C162" s="322"/>
      <c r="D162" s="322"/>
      <c r="E162" s="322"/>
      <c r="F162" s="332"/>
      <c r="G162" s="322"/>
      <c r="H162" s="322"/>
      <c r="I162" s="322"/>
      <c r="J162" s="322"/>
      <c r="K162" s="312"/>
    </row>
    <row r="163" spans="2:11" s="1" customFormat="1" ht="18.75" customHeight="1" x14ac:dyDescent="0.2">
      <c r="B163" s="285"/>
      <c r="C163" s="285"/>
      <c r="D163" s="285"/>
      <c r="E163" s="285"/>
      <c r="F163" s="285"/>
      <c r="G163" s="285"/>
      <c r="H163" s="285"/>
      <c r="I163" s="285"/>
      <c r="J163" s="285"/>
      <c r="K163" s="285"/>
    </row>
    <row r="164" spans="2:11" s="1" customFormat="1" ht="7.5" customHeight="1" x14ac:dyDescent="0.2">
      <c r="B164" s="267"/>
      <c r="C164" s="268"/>
      <c r="D164" s="268"/>
      <c r="E164" s="268"/>
      <c r="F164" s="268"/>
      <c r="G164" s="268"/>
      <c r="H164" s="268"/>
      <c r="I164" s="268"/>
      <c r="J164" s="268"/>
      <c r="K164" s="269"/>
    </row>
    <row r="165" spans="2:11" s="1" customFormat="1" ht="45" customHeight="1" x14ac:dyDescent="0.2">
      <c r="B165" s="270"/>
      <c r="C165" s="469" t="s">
        <v>2024</v>
      </c>
      <c r="D165" s="469"/>
      <c r="E165" s="469"/>
      <c r="F165" s="469"/>
      <c r="G165" s="469"/>
      <c r="H165" s="469"/>
      <c r="I165" s="469"/>
      <c r="J165" s="469"/>
      <c r="K165" s="271"/>
    </row>
    <row r="166" spans="2:11" s="1" customFormat="1" ht="17.25" customHeight="1" x14ac:dyDescent="0.2">
      <c r="B166" s="270"/>
      <c r="C166" s="291" t="s">
        <v>1952</v>
      </c>
      <c r="D166" s="291"/>
      <c r="E166" s="291"/>
      <c r="F166" s="291" t="s">
        <v>1953</v>
      </c>
      <c r="G166" s="333"/>
      <c r="H166" s="334" t="s">
        <v>62</v>
      </c>
      <c r="I166" s="334" t="s">
        <v>65</v>
      </c>
      <c r="J166" s="291" t="s">
        <v>1954</v>
      </c>
      <c r="K166" s="271"/>
    </row>
    <row r="167" spans="2:11" s="1" customFormat="1" ht="17.25" customHeight="1" x14ac:dyDescent="0.2">
      <c r="B167" s="272"/>
      <c r="C167" s="293" t="s">
        <v>1955</v>
      </c>
      <c r="D167" s="293"/>
      <c r="E167" s="293"/>
      <c r="F167" s="294" t="s">
        <v>1956</v>
      </c>
      <c r="G167" s="335"/>
      <c r="H167" s="336"/>
      <c r="I167" s="336"/>
      <c r="J167" s="293" t="s">
        <v>1957</v>
      </c>
      <c r="K167" s="273"/>
    </row>
    <row r="168" spans="2:11" s="1" customFormat="1" ht="5.25" customHeight="1" x14ac:dyDescent="0.2">
      <c r="B168" s="301"/>
      <c r="C168" s="296"/>
      <c r="D168" s="296"/>
      <c r="E168" s="296"/>
      <c r="F168" s="296"/>
      <c r="G168" s="297"/>
      <c r="H168" s="296"/>
      <c r="I168" s="296"/>
      <c r="J168" s="296"/>
      <c r="K168" s="324"/>
    </row>
    <row r="169" spans="2:11" s="1" customFormat="1" ht="15" customHeight="1" x14ac:dyDescent="0.2">
      <c r="B169" s="301"/>
      <c r="C169" s="278" t="s">
        <v>1961</v>
      </c>
      <c r="D169" s="278"/>
      <c r="E169" s="278"/>
      <c r="F169" s="299" t="s">
        <v>1958</v>
      </c>
      <c r="G169" s="278"/>
      <c r="H169" s="278" t="s">
        <v>1998</v>
      </c>
      <c r="I169" s="278" t="s">
        <v>1960</v>
      </c>
      <c r="J169" s="278">
        <v>120</v>
      </c>
      <c r="K169" s="324"/>
    </row>
    <row r="170" spans="2:11" s="1" customFormat="1" ht="15" customHeight="1" x14ac:dyDescent="0.2">
      <c r="B170" s="301"/>
      <c r="C170" s="278" t="s">
        <v>2007</v>
      </c>
      <c r="D170" s="278"/>
      <c r="E170" s="278"/>
      <c r="F170" s="299" t="s">
        <v>1958</v>
      </c>
      <c r="G170" s="278"/>
      <c r="H170" s="278" t="s">
        <v>2008</v>
      </c>
      <c r="I170" s="278" t="s">
        <v>1960</v>
      </c>
      <c r="J170" s="278" t="s">
        <v>2009</v>
      </c>
      <c r="K170" s="324"/>
    </row>
    <row r="171" spans="2:11" s="1" customFormat="1" ht="15" customHeight="1" x14ac:dyDescent="0.2">
      <c r="B171" s="301"/>
      <c r="C171" s="278" t="s">
        <v>94</v>
      </c>
      <c r="D171" s="278"/>
      <c r="E171" s="278"/>
      <c r="F171" s="299" t="s">
        <v>1958</v>
      </c>
      <c r="G171" s="278"/>
      <c r="H171" s="278" t="s">
        <v>2025</v>
      </c>
      <c r="I171" s="278" t="s">
        <v>1960</v>
      </c>
      <c r="J171" s="278" t="s">
        <v>2009</v>
      </c>
      <c r="K171" s="324"/>
    </row>
    <row r="172" spans="2:11" s="1" customFormat="1" ht="15" customHeight="1" x14ac:dyDescent="0.2">
      <c r="B172" s="301"/>
      <c r="C172" s="278" t="s">
        <v>1963</v>
      </c>
      <c r="D172" s="278"/>
      <c r="E172" s="278"/>
      <c r="F172" s="299" t="s">
        <v>1964</v>
      </c>
      <c r="G172" s="278"/>
      <c r="H172" s="278" t="s">
        <v>2025</v>
      </c>
      <c r="I172" s="278" t="s">
        <v>1960</v>
      </c>
      <c r="J172" s="278">
        <v>50</v>
      </c>
      <c r="K172" s="324"/>
    </row>
    <row r="173" spans="2:11" s="1" customFormat="1" ht="15" customHeight="1" x14ac:dyDescent="0.2">
      <c r="B173" s="301"/>
      <c r="C173" s="278" t="s">
        <v>1966</v>
      </c>
      <c r="D173" s="278"/>
      <c r="E173" s="278"/>
      <c r="F173" s="299" t="s">
        <v>1958</v>
      </c>
      <c r="G173" s="278"/>
      <c r="H173" s="278" t="s">
        <v>2025</v>
      </c>
      <c r="I173" s="278" t="s">
        <v>1968</v>
      </c>
      <c r="J173" s="278"/>
      <c r="K173" s="324"/>
    </row>
    <row r="174" spans="2:11" s="1" customFormat="1" ht="15" customHeight="1" x14ac:dyDescent="0.2">
      <c r="B174" s="301"/>
      <c r="C174" s="278" t="s">
        <v>1977</v>
      </c>
      <c r="D174" s="278"/>
      <c r="E174" s="278"/>
      <c r="F174" s="299" t="s">
        <v>1964</v>
      </c>
      <c r="G174" s="278"/>
      <c r="H174" s="278" t="s">
        <v>2025</v>
      </c>
      <c r="I174" s="278" t="s">
        <v>1960</v>
      </c>
      <c r="J174" s="278">
        <v>50</v>
      </c>
      <c r="K174" s="324"/>
    </row>
    <row r="175" spans="2:11" s="1" customFormat="1" ht="15" customHeight="1" x14ac:dyDescent="0.2">
      <c r="B175" s="301"/>
      <c r="C175" s="278" t="s">
        <v>1985</v>
      </c>
      <c r="D175" s="278"/>
      <c r="E175" s="278"/>
      <c r="F175" s="299" t="s">
        <v>1964</v>
      </c>
      <c r="G175" s="278"/>
      <c r="H175" s="278" t="s">
        <v>2025</v>
      </c>
      <c r="I175" s="278" t="s">
        <v>1960</v>
      </c>
      <c r="J175" s="278">
        <v>50</v>
      </c>
      <c r="K175" s="324"/>
    </row>
    <row r="176" spans="2:11" s="1" customFormat="1" ht="15" customHeight="1" x14ac:dyDescent="0.2">
      <c r="B176" s="301"/>
      <c r="C176" s="278" t="s">
        <v>1983</v>
      </c>
      <c r="D176" s="278"/>
      <c r="E176" s="278"/>
      <c r="F176" s="299" t="s">
        <v>1964</v>
      </c>
      <c r="G176" s="278"/>
      <c r="H176" s="278" t="s">
        <v>2025</v>
      </c>
      <c r="I176" s="278" t="s">
        <v>1960</v>
      </c>
      <c r="J176" s="278">
        <v>50</v>
      </c>
      <c r="K176" s="324"/>
    </row>
    <row r="177" spans="2:11" s="1" customFormat="1" ht="15" customHeight="1" x14ac:dyDescent="0.2">
      <c r="B177" s="301"/>
      <c r="C177" s="278" t="s">
        <v>157</v>
      </c>
      <c r="D177" s="278"/>
      <c r="E177" s="278"/>
      <c r="F177" s="299" t="s">
        <v>1958</v>
      </c>
      <c r="G177" s="278"/>
      <c r="H177" s="278" t="s">
        <v>2026</v>
      </c>
      <c r="I177" s="278" t="s">
        <v>2027</v>
      </c>
      <c r="J177" s="278"/>
      <c r="K177" s="324"/>
    </row>
    <row r="178" spans="2:11" s="1" customFormat="1" ht="15" customHeight="1" x14ac:dyDescent="0.2">
      <c r="B178" s="301"/>
      <c r="C178" s="278" t="s">
        <v>65</v>
      </c>
      <c r="D178" s="278"/>
      <c r="E178" s="278"/>
      <c r="F178" s="299" t="s">
        <v>1958</v>
      </c>
      <c r="G178" s="278"/>
      <c r="H178" s="278" t="s">
        <v>2028</v>
      </c>
      <c r="I178" s="278" t="s">
        <v>2029</v>
      </c>
      <c r="J178" s="278">
        <v>1</v>
      </c>
      <c r="K178" s="324"/>
    </row>
    <row r="179" spans="2:11" s="1" customFormat="1" ht="15" customHeight="1" x14ac:dyDescent="0.2">
      <c r="B179" s="301"/>
      <c r="C179" s="278" t="s">
        <v>61</v>
      </c>
      <c r="D179" s="278"/>
      <c r="E179" s="278"/>
      <c r="F179" s="299" t="s">
        <v>1958</v>
      </c>
      <c r="G179" s="278"/>
      <c r="H179" s="278" t="s">
        <v>2030</v>
      </c>
      <c r="I179" s="278" t="s">
        <v>1960</v>
      </c>
      <c r="J179" s="278">
        <v>20</v>
      </c>
      <c r="K179" s="324"/>
    </row>
    <row r="180" spans="2:11" s="1" customFormat="1" ht="15" customHeight="1" x14ac:dyDescent="0.2">
      <c r="B180" s="301"/>
      <c r="C180" s="278" t="s">
        <v>62</v>
      </c>
      <c r="D180" s="278"/>
      <c r="E180" s="278"/>
      <c r="F180" s="299" t="s">
        <v>1958</v>
      </c>
      <c r="G180" s="278"/>
      <c r="H180" s="278" t="s">
        <v>2031</v>
      </c>
      <c r="I180" s="278" t="s">
        <v>1960</v>
      </c>
      <c r="J180" s="278">
        <v>255</v>
      </c>
      <c r="K180" s="324"/>
    </row>
    <row r="181" spans="2:11" s="1" customFormat="1" ht="15" customHeight="1" x14ac:dyDescent="0.2">
      <c r="B181" s="301"/>
      <c r="C181" s="278" t="s">
        <v>158</v>
      </c>
      <c r="D181" s="278"/>
      <c r="E181" s="278"/>
      <c r="F181" s="299" t="s">
        <v>1958</v>
      </c>
      <c r="G181" s="278"/>
      <c r="H181" s="278" t="s">
        <v>1922</v>
      </c>
      <c r="I181" s="278" t="s">
        <v>1960</v>
      </c>
      <c r="J181" s="278">
        <v>10</v>
      </c>
      <c r="K181" s="324"/>
    </row>
    <row r="182" spans="2:11" s="1" customFormat="1" ht="15" customHeight="1" x14ac:dyDescent="0.2">
      <c r="B182" s="301"/>
      <c r="C182" s="278" t="s">
        <v>159</v>
      </c>
      <c r="D182" s="278"/>
      <c r="E182" s="278"/>
      <c r="F182" s="299" t="s">
        <v>1958</v>
      </c>
      <c r="G182" s="278"/>
      <c r="H182" s="278" t="s">
        <v>2032</v>
      </c>
      <c r="I182" s="278" t="s">
        <v>1993</v>
      </c>
      <c r="J182" s="278"/>
      <c r="K182" s="324"/>
    </row>
    <row r="183" spans="2:11" s="1" customFormat="1" ht="15" customHeight="1" x14ac:dyDescent="0.2">
      <c r="B183" s="301"/>
      <c r="C183" s="278" t="s">
        <v>2033</v>
      </c>
      <c r="D183" s="278"/>
      <c r="E183" s="278"/>
      <c r="F183" s="299" t="s">
        <v>1958</v>
      </c>
      <c r="G183" s="278"/>
      <c r="H183" s="278" t="s">
        <v>2034</v>
      </c>
      <c r="I183" s="278" t="s">
        <v>1993</v>
      </c>
      <c r="J183" s="278"/>
      <c r="K183" s="324"/>
    </row>
    <row r="184" spans="2:11" s="1" customFormat="1" ht="15" customHeight="1" x14ac:dyDescent="0.2">
      <c r="B184" s="301"/>
      <c r="C184" s="278" t="s">
        <v>2022</v>
      </c>
      <c r="D184" s="278"/>
      <c r="E184" s="278"/>
      <c r="F184" s="299" t="s">
        <v>1958</v>
      </c>
      <c r="G184" s="278"/>
      <c r="H184" s="278" t="s">
        <v>2035</v>
      </c>
      <c r="I184" s="278" t="s">
        <v>1993</v>
      </c>
      <c r="J184" s="278"/>
      <c r="K184" s="324"/>
    </row>
    <row r="185" spans="2:11" s="1" customFormat="1" ht="15" customHeight="1" x14ac:dyDescent="0.2">
      <c r="B185" s="301"/>
      <c r="C185" s="278" t="s">
        <v>161</v>
      </c>
      <c r="D185" s="278"/>
      <c r="E185" s="278"/>
      <c r="F185" s="299" t="s">
        <v>1964</v>
      </c>
      <c r="G185" s="278"/>
      <c r="H185" s="278" t="s">
        <v>2036</v>
      </c>
      <c r="I185" s="278" t="s">
        <v>1960</v>
      </c>
      <c r="J185" s="278">
        <v>50</v>
      </c>
      <c r="K185" s="324"/>
    </row>
    <row r="186" spans="2:11" s="1" customFormat="1" ht="15" customHeight="1" x14ac:dyDescent="0.2">
      <c r="B186" s="301"/>
      <c r="C186" s="278" t="s">
        <v>2037</v>
      </c>
      <c r="D186" s="278"/>
      <c r="E186" s="278"/>
      <c r="F186" s="299" t="s">
        <v>1964</v>
      </c>
      <c r="G186" s="278"/>
      <c r="H186" s="278" t="s">
        <v>2038</v>
      </c>
      <c r="I186" s="278" t="s">
        <v>2039</v>
      </c>
      <c r="J186" s="278"/>
      <c r="K186" s="324"/>
    </row>
    <row r="187" spans="2:11" s="1" customFormat="1" ht="15" customHeight="1" x14ac:dyDescent="0.2">
      <c r="B187" s="301"/>
      <c r="C187" s="278" t="s">
        <v>2040</v>
      </c>
      <c r="D187" s="278"/>
      <c r="E187" s="278"/>
      <c r="F187" s="299" t="s">
        <v>1964</v>
      </c>
      <c r="G187" s="278"/>
      <c r="H187" s="278" t="s">
        <v>2041</v>
      </c>
      <c r="I187" s="278" t="s">
        <v>2039</v>
      </c>
      <c r="J187" s="278"/>
      <c r="K187" s="324"/>
    </row>
    <row r="188" spans="2:11" s="1" customFormat="1" ht="15" customHeight="1" x14ac:dyDescent="0.2">
      <c r="B188" s="301"/>
      <c r="C188" s="278" t="s">
        <v>2042</v>
      </c>
      <c r="D188" s="278"/>
      <c r="E188" s="278"/>
      <c r="F188" s="299" t="s">
        <v>1964</v>
      </c>
      <c r="G188" s="278"/>
      <c r="H188" s="278" t="s">
        <v>2043</v>
      </c>
      <c r="I188" s="278" t="s">
        <v>2039</v>
      </c>
      <c r="J188" s="278"/>
      <c r="K188" s="324"/>
    </row>
    <row r="189" spans="2:11" s="1" customFormat="1" ht="15" customHeight="1" x14ac:dyDescent="0.2">
      <c r="B189" s="301"/>
      <c r="C189" s="337" t="s">
        <v>2044</v>
      </c>
      <c r="D189" s="278"/>
      <c r="E189" s="278"/>
      <c r="F189" s="299" t="s">
        <v>1964</v>
      </c>
      <c r="G189" s="278"/>
      <c r="H189" s="278" t="s">
        <v>2045</v>
      </c>
      <c r="I189" s="278" t="s">
        <v>2046</v>
      </c>
      <c r="J189" s="338" t="s">
        <v>2047</v>
      </c>
      <c r="K189" s="324"/>
    </row>
    <row r="190" spans="2:11" s="17" customFormat="1" ht="15" customHeight="1" x14ac:dyDescent="0.2">
      <c r="B190" s="339"/>
      <c r="C190" s="340" t="s">
        <v>2048</v>
      </c>
      <c r="D190" s="341"/>
      <c r="E190" s="341"/>
      <c r="F190" s="342" t="s">
        <v>1964</v>
      </c>
      <c r="G190" s="341"/>
      <c r="H190" s="341" t="s">
        <v>2049</v>
      </c>
      <c r="I190" s="341" t="s">
        <v>2046</v>
      </c>
      <c r="J190" s="343" t="s">
        <v>2047</v>
      </c>
      <c r="K190" s="344"/>
    </row>
    <row r="191" spans="2:11" s="1" customFormat="1" ht="15" customHeight="1" x14ac:dyDescent="0.2">
      <c r="B191" s="301"/>
      <c r="C191" s="337" t="s">
        <v>50</v>
      </c>
      <c r="D191" s="278"/>
      <c r="E191" s="278"/>
      <c r="F191" s="299" t="s">
        <v>1958</v>
      </c>
      <c r="G191" s="278"/>
      <c r="H191" s="275" t="s">
        <v>2050</v>
      </c>
      <c r="I191" s="278" t="s">
        <v>2051</v>
      </c>
      <c r="J191" s="278"/>
      <c r="K191" s="324"/>
    </row>
    <row r="192" spans="2:11" s="1" customFormat="1" ht="15" customHeight="1" x14ac:dyDescent="0.2">
      <c r="B192" s="301"/>
      <c r="C192" s="337" t="s">
        <v>2052</v>
      </c>
      <c r="D192" s="278"/>
      <c r="E192" s="278"/>
      <c r="F192" s="299" t="s">
        <v>1958</v>
      </c>
      <c r="G192" s="278"/>
      <c r="H192" s="278" t="s">
        <v>2053</v>
      </c>
      <c r="I192" s="278" t="s">
        <v>1993</v>
      </c>
      <c r="J192" s="278"/>
      <c r="K192" s="324"/>
    </row>
    <row r="193" spans="2:11" s="1" customFormat="1" ht="15" customHeight="1" x14ac:dyDescent="0.2">
      <c r="B193" s="301"/>
      <c r="C193" s="337" t="s">
        <v>2054</v>
      </c>
      <c r="D193" s="278"/>
      <c r="E193" s="278"/>
      <c r="F193" s="299" t="s">
        <v>1958</v>
      </c>
      <c r="G193" s="278"/>
      <c r="H193" s="278" t="s">
        <v>2055</v>
      </c>
      <c r="I193" s="278" t="s">
        <v>1993</v>
      </c>
      <c r="J193" s="278"/>
      <c r="K193" s="324"/>
    </row>
    <row r="194" spans="2:11" s="1" customFormat="1" ht="15" customHeight="1" x14ac:dyDescent="0.2">
      <c r="B194" s="301"/>
      <c r="C194" s="337" t="s">
        <v>2056</v>
      </c>
      <c r="D194" s="278"/>
      <c r="E194" s="278"/>
      <c r="F194" s="299" t="s">
        <v>1964</v>
      </c>
      <c r="G194" s="278"/>
      <c r="H194" s="278" t="s">
        <v>2057</v>
      </c>
      <c r="I194" s="278" t="s">
        <v>1993</v>
      </c>
      <c r="J194" s="278"/>
      <c r="K194" s="324"/>
    </row>
    <row r="195" spans="2:11" s="1" customFormat="1" ht="15" customHeight="1" x14ac:dyDescent="0.2">
      <c r="B195" s="330"/>
      <c r="C195" s="345"/>
      <c r="D195" s="310"/>
      <c r="E195" s="310"/>
      <c r="F195" s="310"/>
      <c r="G195" s="310"/>
      <c r="H195" s="310"/>
      <c r="I195" s="310"/>
      <c r="J195" s="310"/>
      <c r="K195" s="331"/>
    </row>
    <row r="196" spans="2:11" s="1" customFormat="1" ht="18.75" customHeight="1" x14ac:dyDescent="0.2">
      <c r="B196" s="312"/>
      <c r="C196" s="322"/>
      <c r="D196" s="322"/>
      <c r="E196" s="322"/>
      <c r="F196" s="332"/>
      <c r="G196" s="322"/>
      <c r="H196" s="322"/>
      <c r="I196" s="322"/>
      <c r="J196" s="322"/>
      <c r="K196" s="312"/>
    </row>
    <row r="197" spans="2:11" s="1" customFormat="1" ht="18.75" customHeight="1" x14ac:dyDescent="0.2">
      <c r="B197" s="312"/>
      <c r="C197" s="322"/>
      <c r="D197" s="322"/>
      <c r="E197" s="322"/>
      <c r="F197" s="332"/>
      <c r="G197" s="322"/>
      <c r="H197" s="322"/>
      <c r="I197" s="322"/>
      <c r="J197" s="322"/>
      <c r="K197" s="312"/>
    </row>
    <row r="198" spans="2:11" s="1" customFormat="1" ht="18.75" customHeight="1" x14ac:dyDescent="0.2">
      <c r="B198" s="285"/>
      <c r="C198" s="285"/>
      <c r="D198" s="285"/>
      <c r="E198" s="285"/>
      <c r="F198" s="285"/>
      <c r="G198" s="285"/>
      <c r="H198" s="285"/>
      <c r="I198" s="285"/>
      <c r="J198" s="285"/>
      <c r="K198" s="285"/>
    </row>
    <row r="199" spans="2:11" s="1" customFormat="1" ht="13.5" x14ac:dyDescent="0.2">
      <c r="B199" s="267"/>
      <c r="C199" s="268"/>
      <c r="D199" s="268"/>
      <c r="E199" s="268"/>
      <c r="F199" s="268"/>
      <c r="G199" s="268"/>
      <c r="H199" s="268"/>
      <c r="I199" s="268"/>
      <c r="J199" s="268"/>
      <c r="K199" s="269"/>
    </row>
    <row r="200" spans="2:11" s="1" customFormat="1" ht="21" x14ac:dyDescent="0.2">
      <c r="B200" s="270"/>
      <c r="C200" s="469" t="s">
        <v>2058</v>
      </c>
      <c r="D200" s="469"/>
      <c r="E200" s="469"/>
      <c r="F200" s="469"/>
      <c r="G200" s="469"/>
      <c r="H200" s="469"/>
      <c r="I200" s="469"/>
      <c r="J200" s="469"/>
      <c r="K200" s="271"/>
    </row>
    <row r="201" spans="2:11" s="1" customFormat="1" ht="25.5" customHeight="1" x14ac:dyDescent="0.3">
      <c r="B201" s="270"/>
      <c r="C201" s="346" t="s">
        <v>2059</v>
      </c>
      <c r="D201" s="346"/>
      <c r="E201" s="346"/>
      <c r="F201" s="346" t="s">
        <v>2060</v>
      </c>
      <c r="G201" s="347"/>
      <c r="H201" s="472" t="s">
        <v>2061</v>
      </c>
      <c r="I201" s="472"/>
      <c r="J201" s="472"/>
      <c r="K201" s="271"/>
    </row>
    <row r="202" spans="2:11" s="1" customFormat="1" ht="5.25" customHeight="1" x14ac:dyDescent="0.2">
      <c r="B202" s="301"/>
      <c r="C202" s="296"/>
      <c r="D202" s="296"/>
      <c r="E202" s="296"/>
      <c r="F202" s="296"/>
      <c r="G202" s="322"/>
      <c r="H202" s="296"/>
      <c r="I202" s="296"/>
      <c r="J202" s="296"/>
      <c r="K202" s="324"/>
    </row>
    <row r="203" spans="2:11" s="1" customFormat="1" ht="15" customHeight="1" x14ac:dyDescent="0.2">
      <c r="B203" s="301"/>
      <c r="C203" s="278" t="s">
        <v>2051</v>
      </c>
      <c r="D203" s="278"/>
      <c r="E203" s="278"/>
      <c r="F203" s="299" t="s">
        <v>51</v>
      </c>
      <c r="G203" s="278"/>
      <c r="H203" s="473" t="s">
        <v>2062</v>
      </c>
      <c r="I203" s="473"/>
      <c r="J203" s="473"/>
      <c r="K203" s="324"/>
    </row>
    <row r="204" spans="2:11" s="1" customFormat="1" ht="15" customHeight="1" x14ac:dyDescent="0.2">
      <c r="B204" s="301"/>
      <c r="C204" s="278"/>
      <c r="D204" s="278"/>
      <c r="E204" s="278"/>
      <c r="F204" s="299" t="s">
        <v>52</v>
      </c>
      <c r="G204" s="278"/>
      <c r="H204" s="473" t="s">
        <v>2063</v>
      </c>
      <c r="I204" s="473"/>
      <c r="J204" s="473"/>
      <c r="K204" s="324"/>
    </row>
    <row r="205" spans="2:11" s="1" customFormat="1" ht="15" customHeight="1" x14ac:dyDescent="0.2">
      <c r="B205" s="301"/>
      <c r="C205" s="278"/>
      <c r="D205" s="278"/>
      <c r="E205" s="278"/>
      <c r="F205" s="299" t="s">
        <v>55</v>
      </c>
      <c r="G205" s="278"/>
      <c r="H205" s="473" t="s">
        <v>2064</v>
      </c>
      <c r="I205" s="473"/>
      <c r="J205" s="473"/>
      <c r="K205" s="324"/>
    </row>
    <row r="206" spans="2:11" s="1" customFormat="1" ht="15" customHeight="1" x14ac:dyDescent="0.2">
      <c r="B206" s="301"/>
      <c r="C206" s="278"/>
      <c r="D206" s="278"/>
      <c r="E206" s="278"/>
      <c r="F206" s="299" t="s">
        <v>53</v>
      </c>
      <c r="G206" s="278"/>
      <c r="H206" s="473" t="s">
        <v>2065</v>
      </c>
      <c r="I206" s="473"/>
      <c r="J206" s="473"/>
      <c r="K206" s="324"/>
    </row>
    <row r="207" spans="2:11" s="1" customFormat="1" ht="15" customHeight="1" x14ac:dyDescent="0.2">
      <c r="B207" s="301"/>
      <c r="C207" s="278"/>
      <c r="D207" s="278"/>
      <c r="E207" s="278"/>
      <c r="F207" s="299" t="s">
        <v>54</v>
      </c>
      <c r="G207" s="278"/>
      <c r="H207" s="473" t="s">
        <v>2066</v>
      </c>
      <c r="I207" s="473"/>
      <c r="J207" s="473"/>
      <c r="K207" s="324"/>
    </row>
    <row r="208" spans="2:11" s="1" customFormat="1" ht="15" customHeight="1" x14ac:dyDescent="0.2">
      <c r="B208" s="301"/>
      <c r="C208" s="278"/>
      <c r="D208" s="278"/>
      <c r="E208" s="278"/>
      <c r="F208" s="299"/>
      <c r="G208" s="278"/>
      <c r="H208" s="278"/>
      <c r="I208" s="278"/>
      <c r="J208" s="278"/>
      <c r="K208" s="324"/>
    </row>
    <row r="209" spans="2:11" s="1" customFormat="1" ht="15" customHeight="1" x14ac:dyDescent="0.2">
      <c r="B209" s="301"/>
      <c r="C209" s="278" t="s">
        <v>2005</v>
      </c>
      <c r="D209" s="278"/>
      <c r="E209" s="278"/>
      <c r="F209" s="299" t="s">
        <v>87</v>
      </c>
      <c r="G209" s="278"/>
      <c r="H209" s="473" t="s">
        <v>2067</v>
      </c>
      <c r="I209" s="473"/>
      <c r="J209" s="473"/>
      <c r="K209" s="324"/>
    </row>
    <row r="210" spans="2:11" s="1" customFormat="1" ht="15" customHeight="1" x14ac:dyDescent="0.2">
      <c r="B210" s="301"/>
      <c r="C210" s="278"/>
      <c r="D210" s="278"/>
      <c r="E210" s="278"/>
      <c r="F210" s="299" t="s">
        <v>1902</v>
      </c>
      <c r="G210" s="278"/>
      <c r="H210" s="473" t="s">
        <v>1903</v>
      </c>
      <c r="I210" s="473"/>
      <c r="J210" s="473"/>
      <c r="K210" s="324"/>
    </row>
    <row r="211" spans="2:11" s="1" customFormat="1" ht="15" customHeight="1" x14ac:dyDescent="0.2">
      <c r="B211" s="301"/>
      <c r="C211" s="278"/>
      <c r="D211" s="278"/>
      <c r="E211" s="278"/>
      <c r="F211" s="299" t="s">
        <v>1900</v>
      </c>
      <c r="G211" s="278"/>
      <c r="H211" s="473" t="s">
        <v>2068</v>
      </c>
      <c r="I211" s="473"/>
      <c r="J211" s="473"/>
      <c r="K211" s="324"/>
    </row>
    <row r="212" spans="2:11" s="1" customFormat="1" ht="15" customHeight="1" x14ac:dyDescent="0.2">
      <c r="B212" s="348"/>
      <c r="C212" s="278"/>
      <c r="D212" s="278"/>
      <c r="E212" s="278"/>
      <c r="F212" s="299" t="s">
        <v>1904</v>
      </c>
      <c r="G212" s="337"/>
      <c r="H212" s="474" t="s">
        <v>1905</v>
      </c>
      <c r="I212" s="474"/>
      <c r="J212" s="474"/>
      <c r="K212" s="349"/>
    </row>
    <row r="213" spans="2:11" s="1" customFormat="1" ht="15" customHeight="1" x14ac:dyDescent="0.2">
      <c r="B213" s="348"/>
      <c r="C213" s="278"/>
      <c r="D213" s="278"/>
      <c r="E213" s="278"/>
      <c r="F213" s="299" t="s">
        <v>1813</v>
      </c>
      <c r="G213" s="337"/>
      <c r="H213" s="474" t="s">
        <v>115</v>
      </c>
      <c r="I213" s="474"/>
      <c r="J213" s="474"/>
      <c r="K213" s="349"/>
    </row>
    <row r="214" spans="2:11" s="1" customFormat="1" ht="15" customHeight="1" x14ac:dyDescent="0.2">
      <c r="B214" s="348"/>
      <c r="C214" s="278"/>
      <c r="D214" s="278"/>
      <c r="E214" s="278"/>
      <c r="F214" s="299"/>
      <c r="G214" s="337"/>
      <c r="H214" s="328"/>
      <c r="I214" s="328"/>
      <c r="J214" s="328"/>
      <c r="K214" s="349"/>
    </row>
    <row r="215" spans="2:11" s="1" customFormat="1" ht="15" customHeight="1" x14ac:dyDescent="0.2">
      <c r="B215" s="348"/>
      <c r="C215" s="278" t="s">
        <v>2029</v>
      </c>
      <c r="D215" s="278"/>
      <c r="E215" s="278"/>
      <c r="F215" s="299">
        <v>1</v>
      </c>
      <c r="G215" s="337"/>
      <c r="H215" s="474" t="s">
        <v>2069</v>
      </c>
      <c r="I215" s="474"/>
      <c r="J215" s="474"/>
      <c r="K215" s="349"/>
    </row>
    <row r="216" spans="2:11" s="1" customFormat="1" ht="15" customHeight="1" x14ac:dyDescent="0.2">
      <c r="B216" s="348"/>
      <c r="C216" s="278"/>
      <c r="D216" s="278"/>
      <c r="E216" s="278"/>
      <c r="F216" s="299">
        <v>2</v>
      </c>
      <c r="G216" s="337"/>
      <c r="H216" s="474" t="s">
        <v>2070</v>
      </c>
      <c r="I216" s="474"/>
      <c r="J216" s="474"/>
      <c r="K216" s="349"/>
    </row>
    <row r="217" spans="2:11" s="1" customFormat="1" ht="15" customHeight="1" x14ac:dyDescent="0.2">
      <c r="B217" s="348"/>
      <c r="C217" s="278"/>
      <c r="D217" s="278"/>
      <c r="E217" s="278"/>
      <c r="F217" s="299">
        <v>3</v>
      </c>
      <c r="G217" s="337"/>
      <c r="H217" s="474" t="s">
        <v>2071</v>
      </c>
      <c r="I217" s="474"/>
      <c r="J217" s="474"/>
      <c r="K217" s="349"/>
    </row>
    <row r="218" spans="2:11" s="1" customFormat="1" ht="15" customHeight="1" x14ac:dyDescent="0.2">
      <c r="B218" s="348"/>
      <c r="C218" s="278"/>
      <c r="D218" s="278"/>
      <c r="E218" s="278"/>
      <c r="F218" s="299">
        <v>4</v>
      </c>
      <c r="G218" s="337"/>
      <c r="H218" s="474" t="s">
        <v>2072</v>
      </c>
      <c r="I218" s="474"/>
      <c r="J218" s="474"/>
      <c r="K218" s="349"/>
    </row>
    <row r="219" spans="2:11" s="1" customFormat="1" ht="12.75" customHeight="1" x14ac:dyDescent="0.2">
      <c r="B219" s="350"/>
      <c r="C219" s="351"/>
      <c r="D219" s="351"/>
      <c r="E219" s="351"/>
      <c r="F219" s="351"/>
      <c r="G219" s="351"/>
      <c r="H219" s="351"/>
      <c r="I219" s="351"/>
      <c r="J219" s="351"/>
      <c r="K219" s="352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5"/>
  <sheetViews>
    <sheetView showGridLines="0" workbookViewId="0"/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x14ac:dyDescent="0.2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pans="1:74" s="1" customFormat="1" ht="36.950000000000003" customHeight="1" x14ac:dyDescent="0.2">
      <c r="AR2" s="442"/>
      <c r="AS2" s="442"/>
      <c r="AT2" s="442"/>
      <c r="AU2" s="442"/>
      <c r="AV2" s="442"/>
      <c r="AW2" s="442"/>
      <c r="AX2" s="442"/>
      <c r="AY2" s="442"/>
      <c r="AZ2" s="442"/>
      <c r="BA2" s="442"/>
      <c r="BB2" s="442"/>
      <c r="BC2" s="442"/>
      <c r="BD2" s="442"/>
      <c r="BE2" s="442"/>
      <c r="BS2" s="19" t="s">
        <v>6</v>
      </c>
      <c r="BT2" s="19" t="s">
        <v>7</v>
      </c>
    </row>
    <row r="3" spans="1:74" s="1" customFormat="1" ht="6.95" customHeight="1" x14ac:dyDescent="0.2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pans="1:74" s="1" customFormat="1" ht="24.95" customHeight="1" x14ac:dyDescent="0.2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pans="1:74" s="1" customFormat="1" ht="12" customHeight="1" x14ac:dyDescent="0.2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450" t="s">
        <v>14</v>
      </c>
      <c r="L5" s="451"/>
      <c r="M5" s="451"/>
      <c r="N5" s="451"/>
      <c r="O5" s="451"/>
      <c r="P5" s="451"/>
      <c r="Q5" s="451"/>
      <c r="R5" s="451"/>
      <c r="S5" s="451"/>
      <c r="T5" s="451"/>
      <c r="U5" s="451"/>
      <c r="V5" s="451"/>
      <c r="W5" s="451"/>
      <c r="X5" s="451"/>
      <c r="Y5" s="451"/>
      <c r="Z5" s="451"/>
      <c r="AA5" s="451"/>
      <c r="AB5" s="451"/>
      <c r="AC5" s="451"/>
      <c r="AD5" s="451"/>
      <c r="AE5" s="451"/>
      <c r="AF5" s="451"/>
      <c r="AG5" s="451"/>
      <c r="AH5" s="451"/>
      <c r="AI5" s="451"/>
      <c r="AJ5" s="451"/>
      <c r="AK5" s="451"/>
      <c r="AL5" s="451"/>
      <c r="AM5" s="451"/>
      <c r="AN5" s="451"/>
      <c r="AO5" s="451"/>
      <c r="AP5" s="24"/>
      <c r="AQ5" s="24"/>
      <c r="AR5" s="22"/>
      <c r="BE5" s="447" t="s">
        <v>15</v>
      </c>
      <c r="BS5" s="19" t="s">
        <v>6</v>
      </c>
    </row>
    <row r="6" spans="1:74" s="1" customFormat="1" ht="36.950000000000003" customHeight="1" x14ac:dyDescent="0.2">
      <c r="B6" s="23"/>
      <c r="C6" s="24"/>
      <c r="D6" s="30" t="s">
        <v>16</v>
      </c>
      <c r="E6" s="24"/>
      <c r="F6" s="24"/>
      <c r="G6" s="24"/>
      <c r="H6" s="24"/>
      <c r="I6" s="24"/>
      <c r="J6" s="24"/>
      <c r="K6" s="452" t="s">
        <v>17</v>
      </c>
      <c r="L6" s="451"/>
      <c r="M6" s="451"/>
      <c r="N6" s="451"/>
      <c r="O6" s="451"/>
      <c r="P6" s="451"/>
      <c r="Q6" s="451"/>
      <c r="R6" s="451"/>
      <c r="S6" s="451"/>
      <c r="T6" s="451"/>
      <c r="U6" s="451"/>
      <c r="V6" s="451"/>
      <c r="W6" s="451"/>
      <c r="X6" s="451"/>
      <c r="Y6" s="451"/>
      <c r="Z6" s="451"/>
      <c r="AA6" s="451"/>
      <c r="AB6" s="451"/>
      <c r="AC6" s="451"/>
      <c r="AD6" s="451"/>
      <c r="AE6" s="451"/>
      <c r="AF6" s="451"/>
      <c r="AG6" s="451"/>
      <c r="AH6" s="451"/>
      <c r="AI6" s="451"/>
      <c r="AJ6" s="451"/>
      <c r="AK6" s="451"/>
      <c r="AL6" s="451"/>
      <c r="AM6" s="451"/>
      <c r="AN6" s="451"/>
      <c r="AO6" s="451"/>
      <c r="AP6" s="24"/>
      <c r="AQ6" s="24"/>
      <c r="AR6" s="22"/>
      <c r="BE6" s="448"/>
      <c r="BS6" s="19" t="s">
        <v>6</v>
      </c>
    </row>
    <row r="7" spans="1:74" s="1" customFormat="1" ht="12" customHeight="1" x14ac:dyDescent="0.2">
      <c r="B7" s="23"/>
      <c r="C7" s="24"/>
      <c r="D7" s="31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1" t="s">
        <v>20</v>
      </c>
      <c r="AL7" s="24"/>
      <c r="AM7" s="24"/>
      <c r="AN7" s="29" t="s">
        <v>21</v>
      </c>
      <c r="AO7" s="24"/>
      <c r="AP7" s="24"/>
      <c r="AQ7" s="24"/>
      <c r="AR7" s="22"/>
      <c r="BE7" s="448"/>
      <c r="BS7" s="19" t="s">
        <v>6</v>
      </c>
    </row>
    <row r="8" spans="1:74" s="1" customFormat="1" ht="12" customHeight="1" x14ac:dyDescent="0.2">
      <c r="B8" s="23"/>
      <c r="C8" s="24"/>
      <c r="D8" s="31" t="s">
        <v>22</v>
      </c>
      <c r="E8" s="24"/>
      <c r="F8" s="24"/>
      <c r="G8" s="24"/>
      <c r="H8" s="24"/>
      <c r="I8" s="24"/>
      <c r="J8" s="24"/>
      <c r="K8" s="29" t="s">
        <v>23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1" t="s">
        <v>24</v>
      </c>
      <c r="AL8" s="24"/>
      <c r="AM8" s="24"/>
      <c r="AN8" s="32" t="s">
        <v>25</v>
      </c>
      <c r="AO8" s="24"/>
      <c r="AP8" s="24"/>
      <c r="AQ8" s="24"/>
      <c r="AR8" s="22"/>
      <c r="BE8" s="448"/>
      <c r="BS8" s="19" t="s">
        <v>6</v>
      </c>
    </row>
    <row r="9" spans="1:74" s="1" customFormat="1" ht="29.25" customHeight="1" x14ac:dyDescent="0.2">
      <c r="B9" s="23"/>
      <c r="C9" s="24"/>
      <c r="D9" s="28" t="s">
        <v>26</v>
      </c>
      <c r="E9" s="24"/>
      <c r="F9" s="24"/>
      <c r="G9" s="24"/>
      <c r="H9" s="24"/>
      <c r="I9" s="24"/>
      <c r="J9" s="24"/>
      <c r="K9" s="33" t="s">
        <v>27</v>
      </c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8" t="s">
        <v>28</v>
      </c>
      <c r="AL9" s="24"/>
      <c r="AM9" s="24"/>
      <c r="AN9" s="33" t="s">
        <v>29</v>
      </c>
      <c r="AO9" s="24"/>
      <c r="AP9" s="24"/>
      <c r="AQ9" s="24"/>
      <c r="AR9" s="22"/>
      <c r="BE9" s="448"/>
      <c r="BS9" s="19" t="s">
        <v>6</v>
      </c>
    </row>
    <row r="10" spans="1:74" s="1" customFormat="1" ht="12" customHeight="1" x14ac:dyDescent="0.2">
      <c r="B10" s="23"/>
      <c r="C10" s="24"/>
      <c r="D10" s="31" t="s">
        <v>30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1" t="s">
        <v>31</v>
      </c>
      <c r="AL10" s="24"/>
      <c r="AM10" s="24"/>
      <c r="AN10" s="29" t="s">
        <v>32</v>
      </c>
      <c r="AO10" s="24"/>
      <c r="AP10" s="24"/>
      <c r="AQ10" s="24"/>
      <c r="AR10" s="22"/>
      <c r="BE10" s="448"/>
      <c r="BS10" s="19" t="s">
        <v>6</v>
      </c>
    </row>
    <row r="11" spans="1:74" s="1" customFormat="1" ht="18.399999999999999" customHeight="1" x14ac:dyDescent="0.2">
      <c r="B11" s="23"/>
      <c r="C11" s="24"/>
      <c r="D11" s="24"/>
      <c r="E11" s="29" t="s">
        <v>33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1" t="s">
        <v>34</v>
      </c>
      <c r="AL11" s="24"/>
      <c r="AM11" s="24"/>
      <c r="AN11" s="29" t="s">
        <v>35</v>
      </c>
      <c r="AO11" s="24"/>
      <c r="AP11" s="24"/>
      <c r="AQ11" s="24"/>
      <c r="AR11" s="22"/>
      <c r="BE11" s="448"/>
      <c r="BS11" s="19" t="s">
        <v>6</v>
      </c>
    </row>
    <row r="12" spans="1:74" s="1" customFormat="1" ht="6.95" customHeight="1" x14ac:dyDescent="0.2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448"/>
      <c r="BS12" s="19" t="s">
        <v>6</v>
      </c>
    </row>
    <row r="13" spans="1:74" s="1" customFormat="1" ht="12" customHeight="1" x14ac:dyDescent="0.2">
      <c r="B13" s="23"/>
      <c r="C13" s="24"/>
      <c r="D13" s="31" t="s">
        <v>36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1" t="s">
        <v>31</v>
      </c>
      <c r="AL13" s="24"/>
      <c r="AM13" s="24"/>
      <c r="AN13" s="34" t="s">
        <v>37</v>
      </c>
      <c r="AO13" s="24"/>
      <c r="AP13" s="24"/>
      <c r="AQ13" s="24"/>
      <c r="AR13" s="22"/>
      <c r="BE13" s="448"/>
      <c r="BS13" s="19" t="s">
        <v>6</v>
      </c>
    </row>
    <row r="14" spans="1:74" ht="12.75" x14ac:dyDescent="0.2">
      <c r="B14" s="23"/>
      <c r="C14" s="24"/>
      <c r="D14" s="24"/>
      <c r="E14" s="453" t="s">
        <v>37</v>
      </c>
      <c r="F14" s="454"/>
      <c r="G14" s="454"/>
      <c r="H14" s="454"/>
      <c r="I14" s="454"/>
      <c r="J14" s="454"/>
      <c r="K14" s="454"/>
      <c r="L14" s="454"/>
      <c r="M14" s="454"/>
      <c r="N14" s="454"/>
      <c r="O14" s="454"/>
      <c r="P14" s="454"/>
      <c r="Q14" s="454"/>
      <c r="R14" s="454"/>
      <c r="S14" s="454"/>
      <c r="T14" s="454"/>
      <c r="U14" s="454"/>
      <c r="V14" s="454"/>
      <c r="W14" s="454"/>
      <c r="X14" s="454"/>
      <c r="Y14" s="454"/>
      <c r="Z14" s="454"/>
      <c r="AA14" s="454"/>
      <c r="AB14" s="454"/>
      <c r="AC14" s="454"/>
      <c r="AD14" s="454"/>
      <c r="AE14" s="454"/>
      <c r="AF14" s="454"/>
      <c r="AG14" s="454"/>
      <c r="AH14" s="454"/>
      <c r="AI14" s="454"/>
      <c r="AJ14" s="454"/>
      <c r="AK14" s="31" t="s">
        <v>34</v>
      </c>
      <c r="AL14" s="24"/>
      <c r="AM14" s="24"/>
      <c r="AN14" s="34" t="s">
        <v>37</v>
      </c>
      <c r="AO14" s="24"/>
      <c r="AP14" s="24"/>
      <c r="AQ14" s="24"/>
      <c r="AR14" s="22"/>
      <c r="BE14" s="448"/>
      <c r="BS14" s="19" t="s">
        <v>6</v>
      </c>
    </row>
    <row r="15" spans="1:74" s="1" customFormat="1" ht="6.95" customHeight="1" x14ac:dyDescent="0.2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448"/>
      <c r="BS15" s="19" t="s">
        <v>4</v>
      </c>
    </row>
    <row r="16" spans="1:74" s="1" customFormat="1" ht="12" customHeight="1" x14ac:dyDescent="0.2">
      <c r="B16" s="23"/>
      <c r="C16" s="24"/>
      <c r="D16" s="31" t="s">
        <v>38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1" t="s">
        <v>31</v>
      </c>
      <c r="AL16" s="24"/>
      <c r="AM16" s="24"/>
      <c r="AN16" s="29" t="s">
        <v>39</v>
      </c>
      <c r="AO16" s="24"/>
      <c r="AP16" s="24"/>
      <c r="AQ16" s="24"/>
      <c r="AR16" s="22"/>
      <c r="BE16" s="448"/>
      <c r="BS16" s="19" t="s">
        <v>4</v>
      </c>
    </row>
    <row r="17" spans="1:71" s="1" customFormat="1" ht="18.399999999999999" customHeight="1" x14ac:dyDescent="0.2">
      <c r="B17" s="23"/>
      <c r="C17" s="24"/>
      <c r="D17" s="24"/>
      <c r="E17" s="29" t="s">
        <v>40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1" t="s">
        <v>34</v>
      </c>
      <c r="AL17" s="24"/>
      <c r="AM17" s="24"/>
      <c r="AN17" s="29" t="s">
        <v>41</v>
      </c>
      <c r="AO17" s="24"/>
      <c r="AP17" s="24"/>
      <c r="AQ17" s="24"/>
      <c r="AR17" s="22"/>
      <c r="BE17" s="448"/>
      <c r="BS17" s="19" t="s">
        <v>42</v>
      </c>
    </row>
    <row r="18" spans="1:71" s="1" customFormat="1" ht="6.95" customHeight="1" x14ac:dyDescent="0.2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448"/>
      <c r="BS18" s="19" t="s">
        <v>6</v>
      </c>
    </row>
    <row r="19" spans="1:71" s="1" customFormat="1" ht="12" customHeight="1" x14ac:dyDescent="0.2">
      <c r="B19" s="23"/>
      <c r="C19" s="24"/>
      <c r="D19" s="31" t="s">
        <v>43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1" t="s">
        <v>31</v>
      </c>
      <c r="AL19" s="24"/>
      <c r="AM19" s="24"/>
      <c r="AN19" s="29" t="s">
        <v>39</v>
      </c>
      <c r="AO19" s="24"/>
      <c r="AP19" s="24"/>
      <c r="AQ19" s="24"/>
      <c r="AR19" s="22"/>
      <c r="BE19" s="448"/>
      <c r="BS19" s="19" t="s">
        <v>6</v>
      </c>
    </row>
    <row r="20" spans="1:71" s="1" customFormat="1" ht="18.399999999999999" customHeight="1" x14ac:dyDescent="0.2">
      <c r="B20" s="23"/>
      <c r="C20" s="24"/>
      <c r="D20" s="24"/>
      <c r="E20" s="29" t="s">
        <v>40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1" t="s">
        <v>34</v>
      </c>
      <c r="AL20" s="24"/>
      <c r="AM20" s="24"/>
      <c r="AN20" s="29" t="s">
        <v>41</v>
      </c>
      <c r="AO20" s="24"/>
      <c r="AP20" s="24"/>
      <c r="AQ20" s="24"/>
      <c r="AR20" s="22"/>
      <c r="BE20" s="448"/>
      <c r="BS20" s="19" t="s">
        <v>4</v>
      </c>
    </row>
    <row r="21" spans="1:71" s="1" customFormat="1" ht="6.95" customHeight="1" x14ac:dyDescent="0.2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448"/>
    </row>
    <row r="22" spans="1:71" s="1" customFormat="1" ht="12" customHeight="1" x14ac:dyDescent="0.2">
      <c r="B22" s="23"/>
      <c r="C22" s="24"/>
      <c r="D22" s="31" t="s">
        <v>44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448"/>
    </row>
    <row r="23" spans="1:71" s="1" customFormat="1" ht="47.25" customHeight="1" x14ac:dyDescent="0.2">
      <c r="B23" s="23"/>
      <c r="C23" s="24"/>
      <c r="D23" s="24"/>
      <c r="E23" s="455" t="s">
        <v>45</v>
      </c>
      <c r="F23" s="455"/>
      <c r="G23" s="455"/>
      <c r="H23" s="455"/>
      <c r="I23" s="455"/>
      <c r="J23" s="455"/>
      <c r="K23" s="455"/>
      <c r="L23" s="455"/>
      <c r="M23" s="455"/>
      <c r="N23" s="455"/>
      <c r="O23" s="455"/>
      <c r="P23" s="455"/>
      <c r="Q23" s="455"/>
      <c r="R23" s="455"/>
      <c r="S23" s="455"/>
      <c r="T23" s="455"/>
      <c r="U23" s="455"/>
      <c r="V23" s="455"/>
      <c r="W23" s="455"/>
      <c r="X23" s="455"/>
      <c r="Y23" s="455"/>
      <c r="Z23" s="455"/>
      <c r="AA23" s="455"/>
      <c r="AB23" s="455"/>
      <c r="AC23" s="455"/>
      <c r="AD23" s="455"/>
      <c r="AE23" s="455"/>
      <c r="AF23" s="455"/>
      <c r="AG23" s="455"/>
      <c r="AH23" s="455"/>
      <c r="AI23" s="455"/>
      <c r="AJ23" s="455"/>
      <c r="AK23" s="455"/>
      <c r="AL23" s="455"/>
      <c r="AM23" s="455"/>
      <c r="AN23" s="455"/>
      <c r="AO23" s="24"/>
      <c r="AP23" s="24"/>
      <c r="AQ23" s="24"/>
      <c r="AR23" s="22"/>
      <c r="BE23" s="448"/>
    </row>
    <row r="24" spans="1:71" s="1" customFormat="1" ht="6.95" customHeight="1" x14ac:dyDescent="0.2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448"/>
    </row>
    <row r="25" spans="1:71" s="1" customFormat="1" ht="6.95" customHeight="1" x14ac:dyDescent="0.2">
      <c r="B25" s="23"/>
      <c r="C25" s="24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4"/>
      <c r="AQ25" s="24"/>
      <c r="AR25" s="22"/>
      <c r="BE25" s="448"/>
    </row>
    <row r="26" spans="1:71" s="2" customFormat="1" ht="25.9" customHeight="1" x14ac:dyDescent="0.2">
      <c r="A26" s="37"/>
      <c r="B26" s="38"/>
      <c r="C26" s="39"/>
      <c r="D26" s="40" t="s">
        <v>46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39">
        <f>ROUND(AG54,2)</f>
        <v>0</v>
      </c>
      <c r="AL26" s="440"/>
      <c r="AM26" s="440"/>
      <c r="AN26" s="440"/>
      <c r="AO26" s="440"/>
      <c r="AP26" s="39"/>
      <c r="AQ26" s="39"/>
      <c r="AR26" s="42"/>
      <c r="BE26" s="448"/>
    </row>
    <row r="27" spans="1:71" s="2" customFormat="1" ht="6.95" customHeight="1" x14ac:dyDescent="0.2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2"/>
      <c r="BE27" s="448"/>
    </row>
    <row r="28" spans="1:71" s="2" customFormat="1" ht="12.75" x14ac:dyDescent="0.2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1" t="s">
        <v>47</v>
      </c>
      <c r="M28" s="441"/>
      <c r="N28" s="441"/>
      <c r="O28" s="441"/>
      <c r="P28" s="441"/>
      <c r="Q28" s="39"/>
      <c r="R28" s="39"/>
      <c r="S28" s="39"/>
      <c r="T28" s="39"/>
      <c r="U28" s="39"/>
      <c r="V28" s="39"/>
      <c r="W28" s="441" t="s">
        <v>48</v>
      </c>
      <c r="X28" s="441"/>
      <c r="Y28" s="441"/>
      <c r="Z28" s="441"/>
      <c r="AA28" s="441"/>
      <c r="AB28" s="441"/>
      <c r="AC28" s="441"/>
      <c r="AD28" s="441"/>
      <c r="AE28" s="441"/>
      <c r="AF28" s="39"/>
      <c r="AG28" s="39"/>
      <c r="AH28" s="39"/>
      <c r="AI28" s="39"/>
      <c r="AJ28" s="39"/>
      <c r="AK28" s="441" t="s">
        <v>49</v>
      </c>
      <c r="AL28" s="441"/>
      <c r="AM28" s="441"/>
      <c r="AN28" s="441"/>
      <c r="AO28" s="441"/>
      <c r="AP28" s="39"/>
      <c r="AQ28" s="39"/>
      <c r="AR28" s="42"/>
      <c r="BE28" s="448"/>
    </row>
    <row r="29" spans="1:71" s="3" customFormat="1" ht="14.45" customHeight="1" x14ac:dyDescent="0.2">
      <c r="B29" s="43"/>
      <c r="C29" s="44"/>
      <c r="D29" s="31" t="s">
        <v>50</v>
      </c>
      <c r="E29" s="44"/>
      <c r="F29" s="31" t="s">
        <v>51</v>
      </c>
      <c r="G29" s="44"/>
      <c r="H29" s="44"/>
      <c r="I29" s="44"/>
      <c r="J29" s="44"/>
      <c r="K29" s="44"/>
      <c r="L29" s="435">
        <v>0.21</v>
      </c>
      <c r="M29" s="434"/>
      <c r="N29" s="434"/>
      <c r="O29" s="434"/>
      <c r="P29" s="434"/>
      <c r="Q29" s="44"/>
      <c r="R29" s="44"/>
      <c r="S29" s="44"/>
      <c r="T29" s="44"/>
      <c r="U29" s="44"/>
      <c r="V29" s="44"/>
      <c r="W29" s="433">
        <f>ROUND(AZ54, 2)</f>
        <v>0</v>
      </c>
      <c r="X29" s="434"/>
      <c r="Y29" s="434"/>
      <c r="Z29" s="434"/>
      <c r="AA29" s="434"/>
      <c r="AB29" s="434"/>
      <c r="AC29" s="434"/>
      <c r="AD29" s="434"/>
      <c r="AE29" s="434"/>
      <c r="AF29" s="44"/>
      <c r="AG29" s="44"/>
      <c r="AH29" s="44"/>
      <c r="AI29" s="44"/>
      <c r="AJ29" s="44"/>
      <c r="AK29" s="433">
        <f>ROUND(AV54, 2)</f>
        <v>0</v>
      </c>
      <c r="AL29" s="434"/>
      <c r="AM29" s="434"/>
      <c r="AN29" s="434"/>
      <c r="AO29" s="434"/>
      <c r="AP29" s="44"/>
      <c r="AQ29" s="44"/>
      <c r="AR29" s="45"/>
      <c r="BE29" s="449"/>
    </row>
    <row r="30" spans="1:71" s="3" customFormat="1" ht="14.45" customHeight="1" x14ac:dyDescent="0.2">
      <c r="B30" s="43"/>
      <c r="C30" s="44"/>
      <c r="D30" s="44"/>
      <c r="E30" s="44"/>
      <c r="F30" s="31" t="s">
        <v>52</v>
      </c>
      <c r="G30" s="44"/>
      <c r="H30" s="44"/>
      <c r="I30" s="44"/>
      <c r="J30" s="44"/>
      <c r="K30" s="44"/>
      <c r="L30" s="435">
        <v>0.12</v>
      </c>
      <c r="M30" s="434"/>
      <c r="N30" s="434"/>
      <c r="O30" s="434"/>
      <c r="P30" s="434"/>
      <c r="Q30" s="44"/>
      <c r="R30" s="44"/>
      <c r="S30" s="44"/>
      <c r="T30" s="44"/>
      <c r="U30" s="44"/>
      <c r="V30" s="44"/>
      <c r="W30" s="433">
        <f>ROUND(BA54, 2)</f>
        <v>0</v>
      </c>
      <c r="X30" s="434"/>
      <c r="Y30" s="434"/>
      <c r="Z30" s="434"/>
      <c r="AA30" s="434"/>
      <c r="AB30" s="434"/>
      <c r="AC30" s="434"/>
      <c r="AD30" s="434"/>
      <c r="AE30" s="434"/>
      <c r="AF30" s="44"/>
      <c r="AG30" s="44"/>
      <c r="AH30" s="44"/>
      <c r="AI30" s="44"/>
      <c r="AJ30" s="44"/>
      <c r="AK30" s="433">
        <f>ROUND(AW54, 2)</f>
        <v>0</v>
      </c>
      <c r="AL30" s="434"/>
      <c r="AM30" s="434"/>
      <c r="AN30" s="434"/>
      <c r="AO30" s="434"/>
      <c r="AP30" s="44"/>
      <c r="AQ30" s="44"/>
      <c r="AR30" s="45"/>
      <c r="BE30" s="449"/>
    </row>
    <row r="31" spans="1:71" s="3" customFormat="1" ht="14.45" hidden="1" customHeight="1" x14ac:dyDescent="0.2">
      <c r="B31" s="43"/>
      <c r="C31" s="44"/>
      <c r="D31" s="44"/>
      <c r="E31" s="44"/>
      <c r="F31" s="31" t="s">
        <v>53</v>
      </c>
      <c r="G31" s="44"/>
      <c r="H31" s="44"/>
      <c r="I31" s="44"/>
      <c r="J31" s="44"/>
      <c r="K31" s="44"/>
      <c r="L31" s="435">
        <v>0.21</v>
      </c>
      <c r="M31" s="434"/>
      <c r="N31" s="434"/>
      <c r="O31" s="434"/>
      <c r="P31" s="434"/>
      <c r="Q31" s="44"/>
      <c r="R31" s="44"/>
      <c r="S31" s="44"/>
      <c r="T31" s="44"/>
      <c r="U31" s="44"/>
      <c r="V31" s="44"/>
      <c r="W31" s="433">
        <f>ROUND(BB54, 2)</f>
        <v>0</v>
      </c>
      <c r="X31" s="434"/>
      <c r="Y31" s="434"/>
      <c r="Z31" s="434"/>
      <c r="AA31" s="434"/>
      <c r="AB31" s="434"/>
      <c r="AC31" s="434"/>
      <c r="AD31" s="434"/>
      <c r="AE31" s="434"/>
      <c r="AF31" s="44"/>
      <c r="AG31" s="44"/>
      <c r="AH31" s="44"/>
      <c r="AI31" s="44"/>
      <c r="AJ31" s="44"/>
      <c r="AK31" s="433">
        <v>0</v>
      </c>
      <c r="AL31" s="434"/>
      <c r="AM31" s="434"/>
      <c r="AN31" s="434"/>
      <c r="AO31" s="434"/>
      <c r="AP31" s="44"/>
      <c r="AQ31" s="44"/>
      <c r="AR31" s="45"/>
      <c r="BE31" s="449"/>
    </row>
    <row r="32" spans="1:71" s="3" customFormat="1" ht="14.45" hidden="1" customHeight="1" x14ac:dyDescent="0.2">
      <c r="B32" s="43"/>
      <c r="C32" s="44"/>
      <c r="D32" s="44"/>
      <c r="E32" s="44"/>
      <c r="F32" s="31" t="s">
        <v>54</v>
      </c>
      <c r="G32" s="44"/>
      <c r="H32" s="44"/>
      <c r="I32" s="44"/>
      <c r="J32" s="44"/>
      <c r="K32" s="44"/>
      <c r="L32" s="435">
        <v>0.12</v>
      </c>
      <c r="M32" s="434"/>
      <c r="N32" s="434"/>
      <c r="O32" s="434"/>
      <c r="P32" s="434"/>
      <c r="Q32" s="44"/>
      <c r="R32" s="44"/>
      <c r="S32" s="44"/>
      <c r="T32" s="44"/>
      <c r="U32" s="44"/>
      <c r="V32" s="44"/>
      <c r="W32" s="433">
        <f>ROUND(BC54, 2)</f>
        <v>0</v>
      </c>
      <c r="X32" s="434"/>
      <c r="Y32" s="434"/>
      <c r="Z32" s="434"/>
      <c r="AA32" s="434"/>
      <c r="AB32" s="434"/>
      <c r="AC32" s="434"/>
      <c r="AD32" s="434"/>
      <c r="AE32" s="434"/>
      <c r="AF32" s="44"/>
      <c r="AG32" s="44"/>
      <c r="AH32" s="44"/>
      <c r="AI32" s="44"/>
      <c r="AJ32" s="44"/>
      <c r="AK32" s="433">
        <v>0</v>
      </c>
      <c r="AL32" s="434"/>
      <c r="AM32" s="434"/>
      <c r="AN32" s="434"/>
      <c r="AO32" s="434"/>
      <c r="AP32" s="44"/>
      <c r="AQ32" s="44"/>
      <c r="AR32" s="45"/>
      <c r="BE32" s="449"/>
    </row>
    <row r="33" spans="1:57" s="3" customFormat="1" ht="14.45" hidden="1" customHeight="1" x14ac:dyDescent="0.2">
      <c r="B33" s="43"/>
      <c r="C33" s="44"/>
      <c r="D33" s="44"/>
      <c r="E33" s="44"/>
      <c r="F33" s="31" t="s">
        <v>55</v>
      </c>
      <c r="G33" s="44"/>
      <c r="H33" s="44"/>
      <c r="I33" s="44"/>
      <c r="J33" s="44"/>
      <c r="K33" s="44"/>
      <c r="L33" s="435">
        <v>0</v>
      </c>
      <c r="M33" s="434"/>
      <c r="N33" s="434"/>
      <c r="O33" s="434"/>
      <c r="P33" s="434"/>
      <c r="Q33" s="44"/>
      <c r="R33" s="44"/>
      <c r="S33" s="44"/>
      <c r="T33" s="44"/>
      <c r="U33" s="44"/>
      <c r="V33" s="44"/>
      <c r="W33" s="433">
        <f>ROUND(BD54, 2)</f>
        <v>0</v>
      </c>
      <c r="X33" s="434"/>
      <c r="Y33" s="434"/>
      <c r="Z33" s="434"/>
      <c r="AA33" s="434"/>
      <c r="AB33" s="434"/>
      <c r="AC33" s="434"/>
      <c r="AD33" s="434"/>
      <c r="AE33" s="434"/>
      <c r="AF33" s="44"/>
      <c r="AG33" s="44"/>
      <c r="AH33" s="44"/>
      <c r="AI33" s="44"/>
      <c r="AJ33" s="44"/>
      <c r="AK33" s="433">
        <v>0</v>
      </c>
      <c r="AL33" s="434"/>
      <c r="AM33" s="434"/>
      <c r="AN33" s="434"/>
      <c r="AO33" s="434"/>
      <c r="AP33" s="44"/>
      <c r="AQ33" s="44"/>
      <c r="AR33" s="45"/>
    </row>
    <row r="34" spans="1:57" s="2" customFormat="1" ht="6.95" customHeight="1" x14ac:dyDescent="0.2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2"/>
      <c r="BE34" s="37"/>
    </row>
    <row r="35" spans="1:57" s="2" customFormat="1" ht="25.9" customHeight="1" x14ac:dyDescent="0.2">
      <c r="A35" s="37"/>
      <c r="B35" s="38"/>
      <c r="C35" s="46"/>
      <c r="D35" s="47" t="s">
        <v>56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57</v>
      </c>
      <c r="U35" s="48"/>
      <c r="V35" s="48"/>
      <c r="W35" s="48"/>
      <c r="X35" s="446" t="s">
        <v>58</v>
      </c>
      <c r="Y35" s="444"/>
      <c r="Z35" s="444"/>
      <c r="AA35" s="444"/>
      <c r="AB35" s="444"/>
      <c r="AC35" s="48"/>
      <c r="AD35" s="48"/>
      <c r="AE35" s="48"/>
      <c r="AF35" s="48"/>
      <c r="AG35" s="48"/>
      <c r="AH35" s="48"/>
      <c r="AI35" s="48"/>
      <c r="AJ35" s="48"/>
      <c r="AK35" s="443">
        <f>SUM(AK26:AK33)</f>
        <v>0</v>
      </c>
      <c r="AL35" s="444"/>
      <c r="AM35" s="444"/>
      <c r="AN35" s="444"/>
      <c r="AO35" s="445"/>
      <c r="AP35" s="46"/>
      <c r="AQ35" s="46"/>
      <c r="AR35" s="42"/>
      <c r="BE35" s="37"/>
    </row>
    <row r="36" spans="1:57" s="2" customFormat="1" ht="6.95" customHeight="1" x14ac:dyDescent="0.2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2"/>
      <c r="BE36" s="37"/>
    </row>
    <row r="37" spans="1:57" s="2" customFormat="1" ht="6.95" customHeight="1" x14ac:dyDescent="0.2">
      <c r="A37" s="37"/>
      <c r="B37" s="50"/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1"/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42"/>
      <c r="BE37" s="37"/>
    </row>
    <row r="41" spans="1:57" s="2" customFormat="1" ht="6.95" customHeight="1" x14ac:dyDescent="0.2">
      <c r="A41" s="37"/>
      <c r="B41" s="52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  <c r="AC41" s="53"/>
      <c r="AD41" s="53"/>
      <c r="AE41" s="53"/>
      <c r="AF41" s="53"/>
      <c r="AG41" s="53"/>
      <c r="AH41" s="53"/>
      <c r="AI41" s="53"/>
      <c r="AJ41" s="53"/>
      <c r="AK41" s="53"/>
      <c r="AL41" s="53"/>
      <c r="AM41" s="53"/>
      <c r="AN41" s="53"/>
      <c r="AO41" s="53"/>
      <c r="AP41" s="53"/>
      <c r="AQ41" s="53"/>
      <c r="AR41" s="42"/>
      <c r="BE41" s="37"/>
    </row>
    <row r="42" spans="1:57" s="2" customFormat="1" ht="24.95" customHeight="1" x14ac:dyDescent="0.2">
      <c r="A42" s="37"/>
      <c r="B42" s="38"/>
      <c r="C42" s="25" t="s">
        <v>59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2"/>
      <c r="BE42" s="37"/>
    </row>
    <row r="43" spans="1:57" s="2" customFormat="1" ht="6.95" customHeight="1" x14ac:dyDescent="0.2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2"/>
      <c r="BE43" s="37"/>
    </row>
    <row r="44" spans="1:57" s="4" customFormat="1" ht="12" customHeight="1" x14ac:dyDescent="0.2">
      <c r="B44" s="54"/>
      <c r="C44" s="31" t="s">
        <v>13</v>
      </c>
      <c r="D44" s="55"/>
      <c r="E44" s="55"/>
      <c r="F44" s="55"/>
      <c r="G44" s="55"/>
      <c r="H44" s="55"/>
      <c r="I44" s="55"/>
      <c r="J44" s="55"/>
      <c r="K44" s="55"/>
      <c r="L44" s="55" t="str">
        <f>K5</f>
        <v>1-1-520-23</v>
      </c>
      <c r="M44" s="55"/>
      <c r="N44" s="55"/>
      <c r="O44" s="55"/>
      <c r="P44" s="55"/>
      <c r="Q44" s="55"/>
      <c r="R44" s="55"/>
      <c r="S44" s="55"/>
      <c r="T44" s="55"/>
      <c r="U44" s="55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55"/>
      <c r="AN44" s="55"/>
      <c r="AO44" s="55"/>
      <c r="AP44" s="55"/>
      <c r="AQ44" s="55"/>
      <c r="AR44" s="56"/>
    </row>
    <row r="45" spans="1:57" s="5" customFormat="1" ht="36.950000000000003" customHeight="1" x14ac:dyDescent="0.2">
      <c r="B45" s="57"/>
      <c r="C45" s="58" t="s">
        <v>16</v>
      </c>
      <c r="D45" s="59"/>
      <c r="E45" s="59"/>
      <c r="F45" s="59"/>
      <c r="G45" s="59"/>
      <c r="H45" s="59"/>
      <c r="I45" s="59"/>
      <c r="J45" s="59"/>
      <c r="K45" s="59"/>
      <c r="L45" s="436" t="str">
        <f>K6</f>
        <v>Vybudování PPO na stokové síti v oblasti Karlín - přeložka sběrače IX Šaldova - DPS</v>
      </c>
      <c r="M45" s="437"/>
      <c r="N45" s="437"/>
      <c r="O45" s="437"/>
      <c r="P45" s="437"/>
      <c r="Q45" s="437"/>
      <c r="R45" s="437"/>
      <c r="S45" s="437"/>
      <c r="T45" s="437"/>
      <c r="U45" s="437"/>
      <c r="V45" s="437"/>
      <c r="W45" s="437"/>
      <c r="X45" s="437"/>
      <c r="Y45" s="437"/>
      <c r="Z45" s="437"/>
      <c r="AA45" s="437"/>
      <c r="AB45" s="437"/>
      <c r="AC45" s="437"/>
      <c r="AD45" s="437"/>
      <c r="AE45" s="437"/>
      <c r="AF45" s="437"/>
      <c r="AG45" s="437"/>
      <c r="AH45" s="437"/>
      <c r="AI45" s="437"/>
      <c r="AJ45" s="437"/>
      <c r="AK45" s="437"/>
      <c r="AL45" s="437"/>
      <c r="AM45" s="437"/>
      <c r="AN45" s="437"/>
      <c r="AO45" s="437"/>
      <c r="AP45" s="59"/>
      <c r="AQ45" s="59"/>
      <c r="AR45" s="60"/>
    </row>
    <row r="46" spans="1:57" s="2" customFormat="1" ht="6.95" customHeight="1" x14ac:dyDescent="0.2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2"/>
      <c r="BE46" s="37"/>
    </row>
    <row r="47" spans="1:57" s="2" customFormat="1" ht="12" customHeight="1" x14ac:dyDescent="0.2">
      <c r="A47" s="37"/>
      <c r="B47" s="38"/>
      <c r="C47" s="31" t="s">
        <v>22</v>
      </c>
      <c r="D47" s="39"/>
      <c r="E47" s="39"/>
      <c r="F47" s="39"/>
      <c r="G47" s="39"/>
      <c r="H47" s="39"/>
      <c r="I47" s="39"/>
      <c r="J47" s="39"/>
      <c r="K47" s="39"/>
      <c r="L47" s="61" t="str">
        <f>IF(K8="","",K8)</f>
        <v>Praha 8 - Karlín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24</v>
      </c>
      <c r="AJ47" s="39"/>
      <c r="AK47" s="39"/>
      <c r="AL47" s="39"/>
      <c r="AM47" s="438" t="str">
        <f>IF(AN8= "","",AN8)</f>
        <v>4. 4. 2025</v>
      </c>
      <c r="AN47" s="438"/>
      <c r="AO47" s="39"/>
      <c r="AP47" s="39"/>
      <c r="AQ47" s="39"/>
      <c r="AR47" s="42"/>
      <c r="BE47" s="37"/>
    </row>
    <row r="48" spans="1:57" s="2" customFormat="1" ht="6.95" customHeight="1" x14ac:dyDescent="0.2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2"/>
      <c r="BE48" s="37"/>
    </row>
    <row r="49" spans="1:91" s="2" customFormat="1" ht="25.7" customHeight="1" x14ac:dyDescent="0.2">
      <c r="A49" s="37"/>
      <c r="B49" s="38"/>
      <c r="C49" s="31" t="s">
        <v>30</v>
      </c>
      <c r="D49" s="39"/>
      <c r="E49" s="39"/>
      <c r="F49" s="39"/>
      <c r="G49" s="39"/>
      <c r="H49" s="39"/>
      <c r="I49" s="39"/>
      <c r="J49" s="39"/>
      <c r="K49" s="39"/>
      <c r="L49" s="55" t="str">
        <f>IF(E11= "","",E11)</f>
        <v>Pražská vodohospodářská společnost a.s., Praha 6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38</v>
      </c>
      <c r="AJ49" s="39"/>
      <c r="AK49" s="39"/>
      <c r="AL49" s="39"/>
      <c r="AM49" s="418" t="str">
        <f>IF(E17="","",E17)</f>
        <v>Sweco a.s., Táborská 31, Praha 4</v>
      </c>
      <c r="AN49" s="419"/>
      <c r="AO49" s="419"/>
      <c r="AP49" s="419"/>
      <c r="AQ49" s="39"/>
      <c r="AR49" s="42"/>
      <c r="AS49" s="412" t="s">
        <v>60</v>
      </c>
      <c r="AT49" s="413"/>
      <c r="AU49" s="63"/>
      <c r="AV49" s="63"/>
      <c r="AW49" s="63"/>
      <c r="AX49" s="63"/>
      <c r="AY49" s="63"/>
      <c r="AZ49" s="63"/>
      <c r="BA49" s="63"/>
      <c r="BB49" s="63"/>
      <c r="BC49" s="63"/>
      <c r="BD49" s="64"/>
      <c r="BE49" s="37"/>
    </row>
    <row r="50" spans="1:91" s="2" customFormat="1" ht="25.7" customHeight="1" x14ac:dyDescent="0.2">
      <c r="A50" s="37"/>
      <c r="B50" s="38"/>
      <c r="C50" s="31" t="s">
        <v>36</v>
      </c>
      <c r="D50" s="39"/>
      <c r="E50" s="39"/>
      <c r="F50" s="39"/>
      <c r="G50" s="39"/>
      <c r="H50" s="39"/>
      <c r="I50" s="39"/>
      <c r="J50" s="39"/>
      <c r="K50" s="39"/>
      <c r="L50" s="55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43</v>
      </c>
      <c r="AJ50" s="39"/>
      <c r="AK50" s="39"/>
      <c r="AL50" s="39"/>
      <c r="AM50" s="418" t="str">
        <f>IF(E20="","",E20)</f>
        <v>Sweco a.s., Táborská 31, Praha 4</v>
      </c>
      <c r="AN50" s="419"/>
      <c r="AO50" s="419"/>
      <c r="AP50" s="419"/>
      <c r="AQ50" s="39"/>
      <c r="AR50" s="42"/>
      <c r="AS50" s="414"/>
      <c r="AT50" s="415"/>
      <c r="AU50" s="65"/>
      <c r="AV50" s="65"/>
      <c r="AW50" s="65"/>
      <c r="AX50" s="65"/>
      <c r="AY50" s="65"/>
      <c r="AZ50" s="65"/>
      <c r="BA50" s="65"/>
      <c r="BB50" s="65"/>
      <c r="BC50" s="65"/>
      <c r="BD50" s="66"/>
      <c r="BE50" s="37"/>
    </row>
    <row r="51" spans="1:91" s="2" customFormat="1" ht="10.9" customHeight="1" x14ac:dyDescent="0.2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2"/>
      <c r="AS51" s="416"/>
      <c r="AT51" s="417"/>
      <c r="AU51" s="67"/>
      <c r="AV51" s="67"/>
      <c r="AW51" s="67"/>
      <c r="AX51" s="67"/>
      <c r="AY51" s="67"/>
      <c r="AZ51" s="67"/>
      <c r="BA51" s="67"/>
      <c r="BB51" s="67"/>
      <c r="BC51" s="67"/>
      <c r="BD51" s="68"/>
      <c r="BE51" s="37"/>
    </row>
    <row r="52" spans="1:91" s="2" customFormat="1" ht="29.25" customHeight="1" x14ac:dyDescent="0.2">
      <c r="A52" s="37"/>
      <c r="B52" s="38"/>
      <c r="C52" s="420" t="s">
        <v>61</v>
      </c>
      <c r="D52" s="421"/>
      <c r="E52" s="421"/>
      <c r="F52" s="421"/>
      <c r="G52" s="421"/>
      <c r="H52" s="69"/>
      <c r="I52" s="423" t="s">
        <v>62</v>
      </c>
      <c r="J52" s="421"/>
      <c r="K52" s="421"/>
      <c r="L52" s="421"/>
      <c r="M52" s="421"/>
      <c r="N52" s="421"/>
      <c r="O52" s="421"/>
      <c r="P52" s="421"/>
      <c r="Q52" s="421"/>
      <c r="R52" s="421"/>
      <c r="S52" s="421"/>
      <c r="T52" s="421"/>
      <c r="U52" s="421"/>
      <c r="V52" s="421"/>
      <c r="W52" s="421"/>
      <c r="X52" s="421"/>
      <c r="Y52" s="421"/>
      <c r="Z52" s="421"/>
      <c r="AA52" s="421"/>
      <c r="AB52" s="421"/>
      <c r="AC52" s="421"/>
      <c r="AD52" s="421"/>
      <c r="AE52" s="421"/>
      <c r="AF52" s="421"/>
      <c r="AG52" s="422" t="s">
        <v>63</v>
      </c>
      <c r="AH52" s="421"/>
      <c r="AI52" s="421"/>
      <c r="AJ52" s="421"/>
      <c r="AK52" s="421"/>
      <c r="AL52" s="421"/>
      <c r="AM52" s="421"/>
      <c r="AN52" s="423" t="s">
        <v>64</v>
      </c>
      <c r="AO52" s="421"/>
      <c r="AP52" s="421"/>
      <c r="AQ52" s="70" t="s">
        <v>65</v>
      </c>
      <c r="AR52" s="42"/>
      <c r="AS52" s="71" t="s">
        <v>66</v>
      </c>
      <c r="AT52" s="72" t="s">
        <v>67</v>
      </c>
      <c r="AU52" s="72" t="s">
        <v>68</v>
      </c>
      <c r="AV52" s="72" t="s">
        <v>69</v>
      </c>
      <c r="AW52" s="72" t="s">
        <v>70</v>
      </c>
      <c r="AX52" s="72" t="s">
        <v>71</v>
      </c>
      <c r="AY52" s="72" t="s">
        <v>72</v>
      </c>
      <c r="AZ52" s="72" t="s">
        <v>73</v>
      </c>
      <c r="BA52" s="72" t="s">
        <v>74</v>
      </c>
      <c r="BB52" s="72" t="s">
        <v>75</v>
      </c>
      <c r="BC52" s="72" t="s">
        <v>76</v>
      </c>
      <c r="BD52" s="73" t="s">
        <v>77</v>
      </c>
      <c r="BE52" s="37"/>
    </row>
    <row r="53" spans="1:91" s="2" customFormat="1" ht="10.9" customHeight="1" x14ac:dyDescent="0.2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2"/>
      <c r="AS53" s="74"/>
      <c r="AT53" s="75"/>
      <c r="AU53" s="75"/>
      <c r="AV53" s="75"/>
      <c r="AW53" s="75"/>
      <c r="AX53" s="75"/>
      <c r="AY53" s="75"/>
      <c r="AZ53" s="75"/>
      <c r="BA53" s="75"/>
      <c r="BB53" s="75"/>
      <c r="BC53" s="75"/>
      <c r="BD53" s="76"/>
      <c r="BE53" s="37"/>
    </row>
    <row r="54" spans="1:91" s="6" customFormat="1" ht="32.450000000000003" customHeight="1" x14ac:dyDescent="0.2">
      <c r="B54" s="77"/>
      <c r="C54" s="78" t="s">
        <v>78</v>
      </c>
      <c r="D54" s="79"/>
      <c r="E54" s="79"/>
      <c r="F54" s="79"/>
      <c r="G54" s="79"/>
      <c r="H54" s="79"/>
      <c r="I54" s="79"/>
      <c r="J54" s="79"/>
      <c r="K54" s="79"/>
      <c r="L54" s="79"/>
      <c r="M54" s="79"/>
      <c r="N54" s="79"/>
      <c r="O54" s="79"/>
      <c r="P54" s="79"/>
      <c r="Q54" s="79"/>
      <c r="R54" s="79"/>
      <c r="S54" s="79"/>
      <c r="T54" s="79"/>
      <c r="U54" s="79"/>
      <c r="V54" s="79"/>
      <c r="W54" s="79"/>
      <c r="X54" s="79"/>
      <c r="Y54" s="79"/>
      <c r="Z54" s="79"/>
      <c r="AA54" s="79"/>
      <c r="AB54" s="79"/>
      <c r="AC54" s="79"/>
      <c r="AD54" s="79"/>
      <c r="AE54" s="79"/>
      <c r="AF54" s="79"/>
      <c r="AG54" s="428">
        <f>ROUND(AG55+SUM(AG59:AG63),2)</f>
        <v>0</v>
      </c>
      <c r="AH54" s="428"/>
      <c r="AI54" s="428"/>
      <c r="AJ54" s="428"/>
      <c r="AK54" s="428"/>
      <c r="AL54" s="428"/>
      <c r="AM54" s="428"/>
      <c r="AN54" s="429">
        <f t="shared" ref="AN54:AN63" si="0">SUM(AG54,AT54)</f>
        <v>0</v>
      </c>
      <c r="AO54" s="429"/>
      <c r="AP54" s="429"/>
      <c r="AQ54" s="81" t="s">
        <v>79</v>
      </c>
      <c r="AR54" s="82"/>
      <c r="AS54" s="83">
        <f>ROUND(AS55+SUM(AS59:AS63),2)</f>
        <v>0</v>
      </c>
      <c r="AT54" s="84">
        <f t="shared" ref="AT54:AT63" si="1">ROUND(SUM(AV54:AW54),2)</f>
        <v>0</v>
      </c>
      <c r="AU54" s="85">
        <f>ROUND(AU55+SUM(AU59:AU63),5)</f>
        <v>0</v>
      </c>
      <c r="AV54" s="84">
        <f>ROUND(AZ54*L29,2)</f>
        <v>0</v>
      </c>
      <c r="AW54" s="84">
        <f>ROUND(BA54*L30,2)</f>
        <v>0</v>
      </c>
      <c r="AX54" s="84">
        <f>ROUND(BB54*L29,2)</f>
        <v>0</v>
      </c>
      <c r="AY54" s="84">
        <f>ROUND(BC54*L30,2)</f>
        <v>0</v>
      </c>
      <c r="AZ54" s="84">
        <f>ROUND(AZ55+SUM(AZ59:AZ63),2)</f>
        <v>0</v>
      </c>
      <c r="BA54" s="84">
        <f>ROUND(BA55+SUM(BA59:BA63),2)</f>
        <v>0</v>
      </c>
      <c r="BB54" s="84">
        <f>ROUND(BB55+SUM(BB59:BB63),2)</f>
        <v>0</v>
      </c>
      <c r="BC54" s="84">
        <f>ROUND(BC55+SUM(BC59:BC63),2)</f>
        <v>0</v>
      </c>
      <c r="BD54" s="86">
        <f>ROUND(BD55+SUM(BD59:BD63),2)</f>
        <v>0</v>
      </c>
      <c r="BS54" s="87" t="s">
        <v>80</v>
      </c>
      <c r="BT54" s="87" t="s">
        <v>81</v>
      </c>
      <c r="BU54" s="88" t="s">
        <v>82</v>
      </c>
      <c r="BV54" s="87" t="s">
        <v>83</v>
      </c>
      <c r="BW54" s="87" t="s">
        <v>5</v>
      </c>
      <c r="BX54" s="87" t="s">
        <v>84</v>
      </c>
      <c r="CL54" s="87" t="s">
        <v>19</v>
      </c>
    </row>
    <row r="55" spans="1:91" s="7" customFormat="1" ht="24.75" customHeight="1" x14ac:dyDescent="0.2">
      <c r="B55" s="89"/>
      <c r="C55" s="90"/>
      <c r="D55" s="427" t="s">
        <v>85</v>
      </c>
      <c r="E55" s="427"/>
      <c r="F55" s="427"/>
      <c r="G55" s="427"/>
      <c r="H55" s="427"/>
      <c r="I55" s="91"/>
      <c r="J55" s="427" t="s">
        <v>86</v>
      </c>
      <c r="K55" s="427"/>
      <c r="L55" s="427"/>
      <c r="M55" s="427"/>
      <c r="N55" s="427"/>
      <c r="O55" s="427"/>
      <c r="P55" s="427"/>
      <c r="Q55" s="427"/>
      <c r="R55" s="427"/>
      <c r="S55" s="427"/>
      <c r="T55" s="427"/>
      <c r="U55" s="427"/>
      <c r="V55" s="427"/>
      <c r="W55" s="427"/>
      <c r="X55" s="427"/>
      <c r="Y55" s="427"/>
      <c r="Z55" s="427"/>
      <c r="AA55" s="427"/>
      <c r="AB55" s="427"/>
      <c r="AC55" s="427"/>
      <c r="AD55" s="427"/>
      <c r="AE55" s="427"/>
      <c r="AF55" s="427"/>
      <c r="AG55" s="424">
        <f>ROUND(SUM(AG56:AG58),2)</f>
        <v>0</v>
      </c>
      <c r="AH55" s="425"/>
      <c r="AI55" s="425"/>
      <c r="AJ55" s="425"/>
      <c r="AK55" s="425"/>
      <c r="AL55" s="425"/>
      <c r="AM55" s="425"/>
      <c r="AN55" s="426">
        <f t="shared" si="0"/>
        <v>0</v>
      </c>
      <c r="AO55" s="425"/>
      <c r="AP55" s="425"/>
      <c r="AQ55" s="92" t="s">
        <v>87</v>
      </c>
      <c r="AR55" s="93"/>
      <c r="AS55" s="94">
        <f>ROUND(SUM(AS56:AS58),2)</f>
        <v>0</v>
      </c>
      <c r="AT55" s="95">
        <f t="shared" si="1"/>
        <v>0</v>
      </c>
      <c r="AU55" s="96">
        <f>ROUND(SUM(AU56:AU58),5)</f>
        <v>0</v>
      </c>
      <c r="AV55" s="95">
        <f>ROUND(AZ55*L29,2)</f>
        <v>0</v>
      </c>
      <c r="AW55" s="95">
        <f>ROUND(BA55*L30,2)</f>
        <v>0</v>
      </c>
      <c r="AX55" s="95">
        <f>ROUND(BB55*L29,2)</f>
        <v>0</v>
      </c>
      <c r="AY55" s="95">
        <f>ROUND(BC55*L30,2)</f>
        <v>0</v>
      </c>
      <c r="AZ55" s="95">
        <f>ROUND(SUM(AZ56:AZ58),2)</f>
        <v>0</v>
      </c>
      <c r="BA55" s="95">
        <f>ROUND(SUM(BA56:BA58),2)</f>
        <v>0</v>
      </c>
      <c r="BB55" s="95">
        <f>ROUND(SUM(BB56:BB58),2)</f>
        <v>0</v>
      </c>
      <c r="BC55" s="95">
        <f>ROUND(SUM(BC56:BC58),2)</f>
        <v>0</v>
      </c>
      <c r="BD55" s="97">
        <f>ROUND(SUM(BD56:BD58),2)</f>
        <v>0</v>
      </c>
      <c r="BS55" s="98" t="s">
        <v>80</v>
      </c>
      <c r="BT55" s="98" t="s">
        <v>88</v>
      </c>
      <c r="BU55" s="98" t="s">
        <v>82</v>
      </c>
      <c r="BV55" s="98" t="s">
        <v>83</v>
      </c>
      <c r="BW55" s="98" t="s">
        <v>89</v>
      </c>
      <c r="BX55" s="98" t="s">
        <v>5</v>
      </c>
      <c r="CL55" s="98" t="s">
        <v>79</v>
      </c>
      <c r="CM55" s="98" t="s">
        <v>90</v>
      </c>
    </row>
    <row r="56" spans="1:91" s="4" customFormat="1" ht="23.25" customHeight="1" x14ac:dyDescent="0.2">
      <c r="A56" s="99" t="s">
        <v>91</v>
      </c>
      <c r="B56" s="54"/>
      <c r="C56" s="100"/>
      <c r="D56" s="100"/>
      <c r="E56" s="430" t="s">
        <v>92</v>
      </c>
      <c r="F56" s="430"/>
      <c r="G56" s="430"/>
      <c r="H56" s="430"/>
      <c r="I56" s="430"/>
      <c r="J56" s="100"/>
      <c r="K56" s="430" t="s">
        <v>93</v>
      </c>
      <c r="L56" s="430"/>
      <c r="M56" s="430"/>
      <c r="N56" s="430"/>
      <c r="O56" s="430"/>
      <c r="P56" s="430"/>
      <c r="Q56" s="430"/>
      <c r="R56" s="430"/>
      <c r="S56" s="430"/>
      <c r="T56" s="430"/>
      <c r="U56" s="430"/>
      <c r="V56" s="430"/>
      <c r="W56" s="430"/>
      <c r="X56" s="430"/>
      <c r="Y56" s="430"/>
      <c r="Z56" s="430"/>
      <c r="AA56" s="430"/>
      <c r="AB56" s="430"/>
      <c r="AC56" s="430"/>
      <c r="AD56" s="430"/>
      <c r="AE56" s="430"/>
      <c r="AF56" s="430"/>
      <c r="AG56" s="431">
        <f>'SO 07.1.1 - Přeložka sběr...'!J32</f>
        <v>0</v>
      </c>
      <c r="AH56" s="432"/>
      <c r="AI56" s="432"/>
      <c r="AJ56" s="432"/>
      <c r="AK56" s="432"/>
      <c r="AL56" s="432"/>
      <c r="AM56" s="432"/>
      <c r="AN56" s="431">
        <f t="shared" si="0"/>
        <v>0</v>
      </c>
      <c r="AO56" s="432"/>
      <c r="AP56" s="432"/>
      <c r="AQ56" s="101" t="s">
        <v>94</v>
      </c>
      <c r="AR56" s="56"/>
      <c r="AS56" s="102">
        <v>0</v>
      </c>
      <c r="AT56" s="103">
        <f t="shared" si="1"/>
        <v>0</v>
      </c>
      <c r="AU56" s="104">
        <f>'SO 07.1.1 - Přeložka sběr...'!P98</f>
        <v>0</v>
      </c>
      <c r="AV56" s="103">
        <f>'SO 07.1.1 - Přeložka sběr...'!J35</f>
        <v>0</v>
      </c>
      <c r="AW56" s="103">
        <f>'SO 07.1.1 - Přeložka sběr...'!J36</f>
        <v>0</v>
      </c>
      <c r="AX56" s="103">
        <f>'SO 07.1.1 - Přeložka sběr...'!J37</f>
        <v>0</v>
      </c>
      <c r="AY56" s="103">
        <f>'SO 07.1.1 - Přeložka sběr...'!J38</f>
        <v>0</v>
      </c>
      <c r="AZ56" s="103">
        <f>'SO 07.1.1 - Přeložka sběr...'!F35</f>
        <v>0</v>
      </c>
      <c r="BA56" s="103">
        <f>'SO 07.1.1 - Přeložka sběr...'!F36</f>
        <v>0</v>
      </c>
      <c r="BB56" s="103">
        <f>'SO 07.1.1 - Přeložka sběr...'!F37</f>
        <v>0</v>
      </c>
      <c r="BC56" s="103">
        <f>'SO 07.1.1 - Přeložka sběr...'!F38</f>
        <v>0</v>
      </c>
      <c r="BD56" s="105">
        <f>'SO 07.1.1 - Přeložka sběr...'!F39</f>
        <v>0</v>
      </c>
      <c r="BT56" s="106" t="s">
        <v>90</v>
      </c>
      <c r="BV56" s="106" t="s">
        <v>83</v>
      </c>
      <c r="BW56" s="106" t="s">
        <v>95</v>
      </c>
      <c r="BX56" s="106" t="s">
        <v>89</v>
      </c>
      <c r="CL56" s="106" t="s">
        <v>79</v>
      </c>
    </row>
    <row r="57" spans="1:91" s="4" customFormat="1" ht="23.25" customHeight="1" x14ac:dyDescent="0.2">
      <c r="A57" s="99" t="s">
        <v>91</v>
      </c>
      <c r="B57" s="54"/>
      <c r="C57" s="100"/>
      <c r="D57" s="100"/>
      <c r="E57" s="430" t="s">
        <v>96</v>
      </c>
      <c r="F57" s="430"/>
      <c r="G57" s="430"/>
      <c r="H57" s="430"/>
      <c r="I57" s="430"/>
      <c r="J57" s="100"/>
      <c r="K57" s="430" t="s">
        <v>97</v>
      </c>
      <c r="L57" s="430"/>
      <c r="M57" s="430"/>
      <c r="N57" s="430"/>
      <c r="O57" s="430"/>
      <c r="P57" s="430"/>
      <c r="Q57" s="430"/>
      <c r="R57" s="430"/>
      <c r="S57" s="430"/>
      <c r="T57" s="430"/>
      <c r="U57" s="430"/>
      <c r="V57" s="430"/>
      <c r="W57" s="430"/>
      <c r="X57" s="430"/>
      <c r="Y57" s="430"/>
      <c r="Z57" s="430"/>
      <c r="AA57" s="430"/>
      <c r="AB57" s="430"/>
      <c r="AC57" s="430"/>
      <c r="AD57" s="430"/>
      <c r="AE57" s="430"/>
      <c r="AF57" s="430"/>
      <c r="AG57" s="431">
        <f>'SO 07.1.2 - Přeložka sběr...'!J32</f>
        <v>0</v>
      </c>
      <c r="AH57" s="432"/>
      <c r="AI57" s="432"/>
      <c r="AJ57" s="432"/>
      <c r="AK57" s="432"/>
      <c r="AL57" s="432"/>
      <c r="AM57" s="432"/>
      <c r="AN57" s="431">
        <f t="shared" si="0"/>
        <v>0</v>
      </c>
      <c r="AO57" s="432"/>
      <c r="AP57" s="432"/>
      <c r="AQ57" s="101" t="s">
        <v>94</v>
      </c>
      <c r="AR57" s="56"/>
      <c r="AS57" s="102">
        <v>0</v>
      </c>
      <c r="AT57" s="103">
        <f t="shared" si="1"/>
        <v>0</v>
      </c>
      <c r="AU57" s="104">
        <f>'SO 07.1.2 - Přeložka sběr...'!P93</f>
        <v>0</v>
      </c>
      <c r="AV57" s="103">
        <f>'SO 07.1.2 - Přeložka sběr...'!J35</f>
        <v>0</v>
      </c>
      <c r="AW57" s="103">
        <f>'SO 07.1.2 - Přeložka sběr...'!J36</f>
        <v>0</v>
      </c>
      <c r="AX57" s="103">
        <f>'SO 07.1.2 - Přeložka sběr...'!J37</f>
        <v>0</v>
      </c>
      <c r="AY57" s="103">
        <f>'SO 07.1.2 - Přeložka sběr...'!J38</f>
        <v>0</v>
      </c>
      <c r="AZ57" s="103">
        <f>'SO 07.1.2 - Přeložka sběr...'!F35</f>
        <v>0</v>
      </c>
      <c r="BA57" s="103">
        <f>'SO 07.1.2 - Přeložka sběr...'!F36</f>
        <v>0</v>
      </c>
      <c r="BB57" s="103">
        <f>'SO 07.1.2 - Přeložka sběr...'!F37</f>
        <v>0</v>
      </c>
      <c r="BC57" s="103">
        <f>'SO 07.1.2 - Přeložka sběr...'!F38</f>
        <v>0</v>
      </c>
      <c r="BD57" s="105">
        <f>'SO 07.1.2 - Přeložka sběr...'!F39</f>
        <v>0</v>
      </c>
      <c r="BT57" s="106" t="s">
        <v>90</v>
      </c>
      <c r="BV57" s="106" t="s">
        <v>83</v>
      </c>
      <c r="BW57" s="106" t="s">
        <v>98</v>
      </c>
      <c r="BX57" s="106" t="s">
        <v>89</v>
      </c>
      <c r="CL57" s="106" t="s">
        <v>79</v>
      </c>
    </row>
    <row r="58" spans="1:91" s="4" customFormat="1" ht="23.25" customHeight="1" x14ac:dyDescent="0.2">
      <c r="A58" s="99" t="s">
        <v>91</v>
      </c>
      <c r="B58" s="54"/>
      <c r="C58" s="100"/>
      <c r="D58" s="100"/>
      <c r="E58" s="430" t="s">
        <v>99</v>
      </c>
      <c r="F58" s="430"/>
      <c r="G58" s="430"/>
      <c r="H58" s="430"/>
      <c r="I58" s="430"/>
      <c r="J58" s="100"/>
      <c r="K58" s="430" t="s">
        <v>100</v>
      </c>
      <c r="L58" s="430"/>
      <c r="M58" s="430"/>
      <c r="N58" s="430"/>
      <c r="O58" s="430"/>
      <c r="P58" s="430"/>
      <c r="Q58" s="430"/>
      <c r="R58" s="430"/>
      <c r="S58" s="430"/>
      <c r="T58" s="430"/>
      <c r="U58" s="430"/>
      <c r="V58" s="430"/>
      <c r="W58" s="430"/>
      <c r="X58" s="430"/>
      <c r="Y58" s="430"/>
      <c r="Z58" s="430"/>
      <c r="AA58" s="430"/>
      <c r="AB58" s="430"/>
      <c r="AC58" s="430"/>
      <c r="AD58" s="430"/>
      <c r="AE58" s="430"/>
      <c r="AF58" s="430"/>
      <c r="AG58" s="431">
        <f>'SO 07.1.3 - Přeložka sběr...'!J32</f>
        <v>0</v>
      </c>
      <c r="AH58" s="432"/>
      <c r="AI58" s="432"/>
      <c r="AJ58" s="432"/>
      <c r="AK58" s="432"/>
      <c r="AL58" s="432"/>
      <c r="AM58" s="432"/>
      <c r="AN58" s="431">
        <f t="shared" si="0"/>
        <v>0</v>
      </c>
      <c r="AO58" s="432"/>
      <c r="AP58" s="432"/>
      <c r="AQ58" s="101" t="s">
        <v>94</v>
      </c>
      <c r="AR58" s="56"/>
      <c r="AS58" s="102">
        <v>0</v>
      </c>
      <c r="AT58" s="103">
        <f t="shared" si="1"/>
        <v>0</v>
      </c>
      <c r="AU58" s="104">
        <f>'SO 07.1.3 - Přeložka sběr...'!P92</f>
        <v>0</v>
      </c>
      <c r="AV58" s="103">
        <f>'SO 07.1.3 - Přeložka sběr...'!J35</f>
        <v>0</v>
      </c>
      <c r="AW58" s="103">
        <f>'SO 07.1.3 - Přeložka sběr...'!J36</f>
        <v>0</v>
      </c>
      <c r="AX58" s="103">
        <f>'SO 07.1.3 - Přeložka sběr...'!J37</f>
        <v>0</v>
      </c>
      <c r="AY58" s="103">
        <f>'SO 07.1.3 - Přeložka sběr...'!J38</f>
        <v>0</v>
      </c>
      <c r="AZ58" s="103">
        <f>'SO 07.1.3 - Přeložka sběr...'!F35</f>
        <v>0</v>
      </c>
      <c r="BA58" s="103">
        <f>'SO 07.1.3 - Přeložka sběr...'!F36</f>
        <v>0</v>
      </c>
      <c r="BB58" s="103">
        <f>'SO 07.1.3 - Přeložka sběr...'!F37</f>
        <v>0</v>
      </c>
      <c r="BC58" s="103">
        <f>'SO 07.1.3 - Přeložka sběr...'!F38</f>
        <v>0</v>
      </c>
      <c r="BD58" s="105">
        <f>'SO 07.1.3 - Přeložka sběr...'!F39</f>
        <v>0</v>
      </c>
      <c r="BT58" s="106" t="s">
        <v>90</v>
      </c>
      <c r="BV58" s="106" t="s">
        <v>83</v>
      </c>
      <c r="BW58" s="106" t="s">
        <v>101</v>
      </c>
      <c r="BX58" s="106" t="s">
        <v>89</v>
      </c>
      <c r="CL58" s="106" t="s">
        <v>79</v>
      </c>
    </row>
    <row r="59" spans="1:91" s="7" customFormat="1" ht="24.75" customHeight="1" x14ac:dyDescent="0.2">
      <c r="A59" s="99" t="s">
        <v>91</v>
      </c>
      <c r="B59" s="89"/>
      <c r="C59" s="90"/>
      <c r="D59" s="427" t="s">
        <v>102</v>
      </c>
      <c r="E59" s="427"/>
      <c r="F59" s="427"/>
      <c r="G59" s="427"/>
      <c r="H59" s="427"/>
      <c r="I59" s="91"/>
      <c r="J59" s="427" t="s">
        <v>103</v>
      </c>
      <c r="K59" s="427"/>
      <c r="L59" s="427"/>
      <c r="M59" s="427"/>
      <c r="N59" s="427"/>
      <c r="O59" s="427"/>
      <c r="P59" s="427"/>
      <c r="Q59" s="427"/>
      <c r="R59" s="427"/>
      <c r="S59" s="427"/>
      <c r="T59" s="427"/>
      <c r="U59" s="427"/>
      <c r="V59" s="427"/>
      <c r="W59" s="427"/>
      <c r="X59" s="427"/>
      <c r="Y59" s="427"/>
      <c r="Z59" s="427"/>
      <c r="AA59" s="427"/>
      <c r="AB59" s="427"/>
      <c r="AC59" s="427"/>
      <c r="AD59" s="427"/>
      <c r="AE59" s="427"/>
      <c r="AF59" s="427"/>
      <c r="AG59" s="426">
        <f>'SO 07.2 - Zajištění stave...'!J30</f>
        <v>0</v>
      </c>
      <c r="AH59" s="425"/>
      <c r="AI59" s="425"/>
      <c r="AJ59" s="425"/>
      <c r="AK59" s="425"/>
      <c r="AL59" s="425"/>
      <c r="AM59" s="425"/>
      <c r="AN59" s="426">
        <f t="shared" si="0"/>
        <v>0</v>
      </c>
      <c r="AO59" s="425"/>
      <c r="AP59" s="425"/>
      <c r="AQ59" s="92" t="s">
        <v>87</v>
      </c>
      <c r="AR59" s="93"/>
      <c r="AS59" s="94">
        <v>0</v>
      </c>
      <c r="AT59" s="95">
        <f t="shared" si="1"/>
        <v>0</v>
      </c>
      <c r="AU59" s="96">
        <f>'SO 07.2 - Zajištění stave...'!P89</f>
        <v>0</v>
      </c>
      <c r="AV59" s="95">
        <f>'SO 07.2 - Zajištění stave...'!J33</f>
        <v>0</v>
      </c>
      <c r="AW59" s="95">
        <f>'SO 07.2 - Zajištění stave...'!J34</f>
        <v>0</v>
      </c>
      <c r="AX59" s="95">
        <f>'SO 07.2 - Zajištění stave...'!J35</f>
        <v>0</v>
      </c>
      <c r="AY59" s="95">
        <f>'SO 07.2 - Zajištění stave...'!J36</f>
        <v>0</v>
      </c>
      <c r="AZ59" s="95">
        <f>'SO 07.2 - Zajištění stave...'!F33</f>
        <v>0</v>
      </c>
      <c r="BA59" s="95">
        <f>'SO 07.2 - Zajištění stave...'!F34</f>
        <v>0</v>
      </c>
      <c r="BB59" s="95">
        <f>'SO 07.2 - Zajištění stave...'!F35</f>
        <v>0</v>
      </c>
      <c r="BC59" s="95">
        <f>'SO 07.2 - Zajištění stave...'!F36</f>
        <v>0</v>
      </c>
      <c r="BD59" s="97">
        <f>'SO 07.2 - Zajištění stave...'!F37</f>
        <v>0</v>
      </c>
      <c r="BT59" s="98" t="s">
        <v>88</v>
      </c>
      <c r="BV59" s="98" t="s">
        <v>83</v>
      </c>
      <c r="BW59" s="98" t="s">
        <v>104</v>
      </c>
      <c r="BX59" s="98" t="s">
        <v>5</v>
      </c>
      <c r="CL59" s="98" t="s">
        <v>79</v>
      </c>
      <c r="CM59" s="98" t="s">
        <v>90</v>
      </c>
    </row>
    <row r="60" spans="1:91" s="7" customFormat="1" ht="16.5" customHeight="1" x14ac:dyDescent="0.2">
      <c r="A60" s="99" t="s">
        <v>91</v>
      </c>
      <c r="B60" s="89"/>
      <c r="C60" s="90"/>
      <c r="D60" s="427" t="s">
        <v>105</v>
      </c>
      <c r="E60" s="427"/>
      <c r="F60" s="427"/>
      <c r="G60" s="427"/>
      <c r="H60" s="427"/>
      <c r="I60" s="91"/>
      <c r="J60" s="427" t="s">
        <v>106</v>
      </c>
      <c r="K60" s="427"/>
      <c r="L60" s="427"/>
      <c r="M60" s="427"/>
      <c r="N60" s="427"/>
      <c r="O60" s="427"/>
      <c r="P60" s="427"/>
      <c r="Q60" s="427"/>
      <c r="R60" s="427"/>
      <c r="S60" s="427"/>
      <c r="T60" s="427"/>
      <c r="U60" s="427"/>
      <c r="V60" s="427"/>
      <c r="W60" s="427"/>
      <c r="X60" s="427"/>
      <c r="Y60" s="427"/>
      <c r="Z60" s="427"/>
      <c r="AA60" s="427"/>
      <c r="AB60" s="427"/>
      <c r="AC60" s="427"/>
      <c r="AD60" s="427"/>
      <c r="AE60" s="427"/>
      <c r="AF60" s="427"/>
      <c r="AG60" s="426">
        <f>'SO 10 - Rušení stok'!J30</f>
        <v>0</v>
      </c>
      <c r="AH60" s="425"/>
      <c r="AI60" s="425"/>
      <c r="AJ60" s="425"/>
      <c r="AK60" s="425"/>
      <c r="AL60" s="425"/>
      <c r="AM60" s="425"/>
      <c r="AN60" s="426">
        <f t="shared" si="0"/>
        <v>0</v>
      </c>
      <c r="AO60" s="425"/>
      <c r="AP60" s="425"/>
      <c r="AQ60" s="92" t="s">
        <v>87</v>
      </c>
      <c r="AR60" s="93"/>
      <c r="AS60" s="94">
        <v>0</v>
      </c>
      <c r="AT60" s="95">
        <f t="shared" si="1"/>
        <v>0</v>
      </c>
      <c r="AU60" s="96">
        <f>'SO 10 - Rušení stok'!P86</f>
        <v>0</v>
      </c>
      <c r="AV60" s="95">
        <f>'SO 10 - Rušení stok'!J33</f>
        <v>0</v>
      </c>
      <c r="AW60" s="95">
        <f>'SO 10 - Rušení stok'!J34</f>
        <v>0</v>
      </c>
      <c r="AX60" s="95">
        <f>'SO 10 - Rušení stok'!J35</f>
        <v>0</v>
      </c>
      <c r="AY60" s="95">
        <f>'SO 10 - Rušení stok'!J36</f>
        <v>0</v>
      </c>
      <c r="AZ60" s="95">
        <f>'SO 10 - Rušení stok'!F33</f>
        <v>0</v>
      </c>
      <c r="BA60" s="95">
        <f>'SO 10 - Rušení stok'!F34</f>
        <v>0</v>
      </c>
      <c r="BB60" s="95">
        <f>'SO 10 - Rušení stok'!F35</f>
        <v>0</v>
      </c>
      <c r="BC60" s="95">
        <f>'SO 10 - Rušení stok'!F36</f>
        <v>0</v>
      </c>
      <c r="BD60" s="97">
        <f>'SO 10 - Rušení stok'!F37</f>
        <v>0</v>
      </c>
      <c r="BT60" s="98" t="s">
        <v>88</v>
      </c>
      <c r="BV60" s="98" t="s">
        <v>83</v>
      </c>
      <c r="BW60" s="98" t="s">
        <v>107</v>
      </c>
      <c r="BX60" s="98" t="s">
        <v>5</v>
      </c>
      <c r="CL60" s="98" t="s">
        <v>79</v>
      </c>
      <c r="CM60" s="98" t="s">
        <v>90</v>
      </c>
    </row>
    <row r="61" spans="1:91" s="7" customFormat="1" ht="16.5" customHeight="1" x14ac:dyDescent="0.2">
      <c r="A61" s="99" t="s">
        <v>91</v>
      </c>
      <c r="B61" s="89"/>
      <c r="C61" s="90"/>
      <c r="D61" s="427" t="s">
        <v>108</v>
      </c>
      <c r="E61" s="427"/>
      <c r="F61" s="427"/>
      <c r="G61" s="427"/>
      <c r="H61" s="427"/>
      <c r="I61" s="91"/>
      <c r="J61" s="427" t="s">
        <v>109</v>
      </c>
      <c r="K61" s="427"/>
      <c r="L61" s="427"/>
      <c r="M61" s="427"/>
      <c r="N61" s="427"/>
      <c r="O61" s="427"/>
      <c r="P61" s="427"/>
      <c r="Q61" s="427"/>
      <c r="R61" s="427"/>
      <c r="S61" s="427"/>
      <c r="T61" s="427"/>
      <c r="U61" s="427"/>
      <c r="V61" s="427"/>
      <c r="W61" s="427"/>
      <c r="X61" s="427"/>
      <c r="Y61" s="427"/>
      <c r="Z61" s="427"/>
      <c r="AA61" s="427"/>
      <c r="AB61" s="427"/>
      <c r="AC61" s="427"/>
      <c r="AD61" s="427"/>
      <c r="AE61" s="427"/>
      <c r="AF61" s="427"/>
      <c r="AG61" s="426">
        <f>'SO 50 - Provizorní vjezd'!J30</f>
        <v>0</v>
      </c>
      <c r="AH61" s="425"/>
      <c r="AI61" s="425"/>
      <c r="AJ61" s="425"/>
      <c r="AK61" s="425"/>
      <c r="AL61" s="425"/>
      <c r="AM61" s="425"/>
      <c r="AN61" s="426">
        <f t="shared" si="0"/>
        <v>0</v>
      </c>
      <c r="AO61" s="425"/>
      <c r="AP61" s="425"/>
      <c r="AQ61" s="92" t="s">
        <v>87</v>
      </c>
      <c r="AR61" s="93"/>
      <c r="AS61" s="94">
        <v>0</v>
      </c>
      <c r="AT61" s="95">
        <f t="shared" si="1"/>
        <v>0</v>
      </c>
      <c r="AU61" s="96">
        <f>'SO 50 - Provizorní vjezd'!P88</f>
        <v>0</v>
      </c>
      <c r="AV61" s="95">
        <f>'SO 50 - Provizorní vjezd'!J33</f>
        <v>0</v>
      </c>
      <c r="AW61" s="95">
        <f>'SO 50 - Provizorní vjezd'!J34</f>
        <v>0</v>
      </c>
      <c r="AX61" s="95">
        <f>'SO 50 - Provizorní vjezd'!J35</f>
        <v>0</v>
      </c>
      <c r="AY61" s="95">
        <f>'SO 50 - Provizorní vjezd'!J36</f>
        <v>0</v>
      </c>
      <c r="AZ61" s="95">
        <f>'SO 50 - Provizorní vjezd'!F33</f>
        <v>0</v>
      </c>
      <c r="BA61" s="95">
        <f>'SO 50 - Provizorní vjezd'!F34</f>
        <v>0</v>
      </c>
      <c r="BB61" s="95">
        <f>'SO 50 - Provizorní vjezd'!F35</f>
        <v>0</v>
      </c>
      <c r="BC61" s="95">
        <f>'SO 50 - Provizorní vjezd'!F36</f>
        <v>0</v>
      </c>
      <c r="BD61" s="97">
        <f>'SO 50 - Provizorní vjezd'!F37</f>
        <v>0</v>
      </c>
      <c r="BT61" s="98" t="s">
        <v>88</v>
      </c>
      <c r="BV61" s="98" t="s">
        <v>83</v>
      </c>
      <c r="BW61" s="98" t="s">
        <v>110</v>
      </c>
      <c r="BX61" s="98" t="s">
        <v>5</v>
      </c>
      <c r="CL61" s="98" t="s">
        <v>79</v>
      </c>
      <c r="CM61" s="98" t="s">
        <v>90</v>
      </c>
    </row>
    <row r="62" spans="1:91" s="7" customFormat="1" ht="16.5" customHeight="1" x14ac:dyDescent="0.2">
      <c r="A62" s="99" t="s">
        <v>91</v>
      </c>
      <c r="B62" s="89"/>
      <c r="C62" s="90"/>
      <c r="D62" s="427" t="s">
        <v>111</v>
      </c>
      <c r="E62" s="427"/>
      <c r="F62" s="427"/>
      <c r="G62" s="427"/>
      <c r="H62" s="427"/>
      <c r="I62" s="91"/>
      <c r="J62" s="427" t="s">
        <v>112</v>
      </c>
      <c r="K62" s="427"/>
      <c r="L62" s="427"/>
      <c r="M62" s="427"/>
      <c r="N62" s="427"/>
      <c r="O62" s="427"/>
      <c r="P62" s="427"/>
      <c r="Q62" s="427"/>
      <c r="R62" s="427"/>
      <c r="S62" s="427"/>
      <c r="T62" s="427"/>
      <c r="U62" s="427"/>
      <c r="V62" s="427"/>
      <c r="W62" s="427"/>
      <c r="X62" s="427"/>
      <c r="Y62" s="427"/>
      <c r="Z62" s="427"/>
      <c r="AA62" s="427"/>
      <c r="AB62" s="427"/>
      <c r="AC62" s="427"/>
      <c r="AD62" s="427"/>
      <c r="AE62" s="427"/>
      <c r="AF62" s="427"/>
      <c r="AG62" s="426">
        <f>'VRN - Vedlejší rozpočtové...'!J30</f>
        <v>0</v>
      </c>
      <c r="AH62" s="425"/>
      <c r="AI62" s="425"/>
      <c r="AJ62" s="425"/>
      <c r="AK62" s="425"/>
      <c r="AL62" s="425"/>
      <c r="AM62" s="425"/>
      <c r="AN62" s="426">
        <f t="shared" si="0"/>
        <v>0</v>
      </c>
      <c r="AO62" s="425"/>
      <c r="AP62" s="425"/>
      <c r="AQ62" s="92" t="s">
        <v>87</v>
      </c>
      <c r="AR62" s="93"/>
      <c r="AS62" s="94">
        <v>0</v>
      </c>
      <c r="AT62" s="95">
        <f t="shared" si="1"/>
        <v>0</v>
      </c>
      <c r="AU62" s="96">
        <f>'VRN - Vedlejší rozpočtové...'!P83</f>
        <v>0</v>
      </c>
      <c r="AV62" s="95">
        <f>'VRN - Vedlejší rozpočtové...'!J33</f>
        <v>0</v>
      </c>
      <c r="AW62" s="95">
        <f>'VRN - Vedlejší rozpočtové...'!J34</f>
        <v>0</v>
      </c>
      <c r="AX62" s="95">
        <f>'VRN - Vedlejší rozpočtové...'!J35</f>
        <v>0</v>
      </c>
      <c r="AY62" s="95">
        <f>'VRN - Vedlejší rozpočtové...'!J36</f>
        <v>0</v>
      </c>
      <c r="AZ62" s="95">
        <f>'VRN - Vedlejší rozpočtové...'!F33</f>
        <v>0</v>
      </c>
      <c r="BA62" s="95">
        <f>'VRN - Vedlejší rozpočtové...'!F34</f>
        <v>0</v>
      </c>
      <c r="BB62" s="95">
        <f>'VRN - Vedlejší rozpočtové...'!F35</f>
        <v>0</v>
      </c>
      <c r="BC62" s="95">
        <f>'VRN - Vedlejší rozpočtové...'!F36</f>
        <v>0</v>
      </c>
      <c r="BD62" s="97">
        <f>'VRN - Vedlejší rozpočtové...'!F37</f>
        <v>0</v>
      </c>
      <c r="BT62" s="98" t="s">
        <v>88</v>
      </c>
      <c r="BV62" s="98" t="s">
        <v>83</v>
      </c>
      <c r="BW62" s="98" t="s">
        <v>113</v>
      </c>
      <c r="BX62" s="98" t="s">
        <v>5</v>
      </c>
      <c r="CL62" s="98" t="s">
        <v>79</v>
      </c>
      <c r="CM62" s="98" t="s">
        <v>90</v>
      </c>
    </row>
    <row r="63" spans="1:91" s="7" customFormat="1" ht="16.5" customHeight="1" x14ac:dyDescent="0.2">
      <c r="A63" s="99" t="s">
        <v>91</v>
      </c>
      <c r="B63" s="89"/>
      <c r="C63" s="90"/>
      <c r="D63" s="427" t="s">
        <v>114</v>
      </c>
      <c r="E63" s="427"/>
      <c r="F63" s="427"/>
      <c r="G63" s="427"/>
      <c r="H63" s="427"/>
      <c r="I63" s="91"/>
      <c r="J63" s="427" t="s">
        <v>115</v>
      </c>
      <c r="K63" s="427"/>
      <c r="L63" s="427"/>
      <c r="M63" s="427"/>
      <c r="N63" s="427"/>
      <c r="O63" s="427"/>
      <c r="P63" s="427"/>
      <c r="Q63" s="427"/>
      <c r="R63" s="427"/>
      <c r="S63" s="427"/>
      <c r="T63" s="427"/>
      <c r="U63" s="427"/>
      <c r="V63" s="427"/>
      <c r="W63" s="427"/>
      <c r="X63" s="427"/>
      <c r="Y63" s="427"/>
      <c r="Z63" s="427"/>
      <c r="AA63" s="427"/>
      <c r="AB63" s="427"/>
      <c r="AC63" s="427"/>
      <c r="AD63" s="427"/>
      <c r="AE63" s="427"/>
      <c r="AF63" s="427"/>
      <c r="AG63" s="426">
        <f>'ON - Ostatní náklady'!J30</f>
        <v>0</v>
      </c>
      <c r="AH63" s="425"/>
      <c r="AI63" s="425"/>
      <c r="AJ63" s="425"/>
      <c r="AK63" s="425"/>
      <c r="AL63" s="425"/>
      <c r="AM63" s="425"/>
      <c r="AN63" s="426">
        <f t="shared" si="0"/>
        <v>0</v>
      </c>
      <c r="AO63" s="425"/>
      <c r="AP63" s="425"/>
      <c r="AQ63" s="92" t="s">
        <v>87</v>
      </c>
      <c r="AR63" s="93"/>
      <c r="AS63" s="107">
        <v>0</v>
      </c>
      <c r="AT63" s="108">
        <f t="shared" si="1"/>
        <v>0</v>
      </c>
      <c r="AU63" s="109">
        <f>'ON - Ostatní náklady'!P80</f>
        <v>0</v>
      </c>
      <c r="AV63" s="108">
        <f>'ON - Ostatní náklady'!J33</f>
        <v>0</v>
      </c>
      <c r="AW63" s="108">
        <f>'ON - Ostatní náklady'!J34</f>
        <v>0</v>
      </c>
      <c r="AX63" s="108">
        <f>'ON - Ostatní náklady'!J35</f>
        <v>0</v>
      </c>
      <c r="AY63" s="108">
        <f>'ON - Ostatní náklady'!J36</f>
        <v>0</v>
      </c>
      <c r="AZ63" s="108">
        <f>'ON - Ostatní náklady'!F33</f>
        <v>0</v>
      </c>
      <c r="BA63" s="108">
        <f>'ON - Ostatní náklady'!F34</f>
        <v>0</v>
      </c>
      <c r="BB63" s="108">
        <f>'ON - Ostatní náklady'!F35</f>
        <v>0</v>
      </c>
      <c r="BC63" s="108">
        <f>'ON - Ostatní náklady'!F36</f>
        <v>0</v>
      </c>
      <c r="BD63" s="110">
        <f>'ON - Ostatní náklady'!F37</f>
        <v>0</v>
      </c>
      <c r="BT63" s="98" t="s">
        <v>88</v>
      </c>
      <c r="BV63" s="98" t="s">
        <v>83</v>
      </c>
      <c r="BW63" s="98" t="s">
        <v>116</v>
      </c>
      <c r="BX63" s="98" t="s">
        <v>5</v>
      </c>
      <c r="CL63" s="98" t="s">
        <v>79</v>
      </c>
      <c r="CM63" s="98" t="s">
        <v>90</v>
      </c>
    </row>
    <row r="64" spans="1:91" s="2" customFormat="1" ht="30" customHeight="1" x14ac:dyDescent="0.2">
      <c r="A64" s="37"/>
      <c r="B64" s="38"/>
      <c r="C64" s="39"/>
      <c r="D64" s="39"/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  <c r="AF64" s="39"/>
      <c r="AG64" s="39"/>
      <c r="AH64" s="39"/>
      <c r="AI64" s="39"/>
      <c r="AJ64" s="39"/>
      <c r="AK64" s="39"/>
      <c r="AL64" s="39"/>
      <c r="AM64" s="39"/>
      <c r="AN64" s="39"/>
      <c r="AO64" s="39"/>
      <c r="AP64" s="39"/>
      <c r="AQ64" s="39"/>
      <c r="AR64" s="42"/>
      <c r="AS64" s="37"/>
      <c r="AT64" s="37"/>
      <c r="AU64" s="37"/>
      <c r="AV64" s="37"/>
      <c r="AW64" s="37"/>
      <c r="AX64" s="37"/>
      <c r="AY64" s="37"/>
      <c r="AZ64" s="37"/>
      <c r="BA64" s="37"/>
      <c r="BB64" s="37"/>
      <c r="BC64" s="37"/>
      <c r="BD64" s="37"/>
      <c r="BE64" s="37"/>
    </row>
    <row r="65" spans="1:57" s="2" customFormat="1" ht="6.95" customHeight="1" x14ac:dyDescent="0.2">
      <c r="A65" s="37"/>
      <c r="B65" s="50"/>
      <c r="C65" s="51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1"/>
      <c r="AD65" s="51"/>
      <c r="AE65" s="51"/>
      <c r="AF65" s="51"/>
      <c r="AG65" s="51"/>
      <c r="AH65" s="51"/>
      <c r="AI65" s="51"/>
      <c r="AJ65" s="51"/>
      <c r="AK65" s="51"/>
      <c r="AL65" s="51"/>
      <c r="AM65" s="51"/>
      <c r="AN65" s="51"/>
      <c r="AO65" s="51"/>
      <c r="AP65" s="51"/>
      <c r="AQ65" s="51"/>
      <c r="AR65" s="42"/>
      <c r="AS65" s="37"/>
      <c r="AT65" s="37"/>
      <c r="AU65" s="37"/>
      <c r="AV65" s="37"/>
      <c r="AW65" s="37"/>
      <c r="AX65" s="37"/>
      <c r="AY65" s="37"/>
      <c r="AZ65" s="37"/>
      <c r="BA65" s="37"/>
      <c r="BB65" s="37"/>
      <c r="BC65" s="37"/>
      <c r="BD65" s="37"/>
      <c r="BE65" s="37"/>
    </row>
  </sheetData>
  <sheetProtection algorithmName="SHA-512" hashValue="dSbjE/2JDmI/7ouoHJnm70hoAEbq+6DP+XlI5e4clJNuHT4hyCgM9IZWt2QcdaPgET0B18XEO7EmyLJXp9V1DQ==" saltValue="Hl0bd6RGeytHMmQ5zq4+fk58mL9WQmGL3z9DvaKg8vyAC8kD15P1ytwqXTiMyei5jluHxvrPR2gP5u6PQ6m52A==" spinCount="100000" sheet="1" objects="1" scenarios="1" formatColumns="0" formatRows="0"/>
  <mergeCells count="74">
    <mergeCell ref="AR2:BE2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AN62:AP62"/>
    <mergeCell ref="AG62:AM62"/>
    <mergeCell ref="AN60:AP60"/>
    <mergeCell ref="AG60:AM60"/>
    <mergeCell ref="AG58:AM58"/>
    <mergeCell ref="AN58:AP58"/>
    <mergeCell ref="AN56:AP56"/>
    <mergeCell ref="L45:AO45"/>
    <mergeCell ref="AM47:AN47"/>
    <mergeCell ref="D62:H62"/>
    <mergeCell ref="J62:AF62"/>
    <mergeCell ref="AN63:AP63"/>
    <mergeCell ref="AG63:AM63"/>
    <mergeCell ref="D63:H63"/>
    <mergeCell ref="J63:AF63"/>
    <mergeCell ref="D60:H60"/>
    <mergeCell ref="J60:AF60"/>
    <mergeCell ref="AN61:AP61"/>
    <mergeCell ref="AG61:AM61"/>
    <mergeCell ref="D61:H61"/>
    <mergeCell ref="J61:AF61"/>
    <mergeCell ref="E58:I58"/>
    <mergeCell ref="K58:AF58"/>
    <mergeCell ref="AN59:AP59"/>
    <mergeCell ref="AG59:AM59"/>
    <mergeCell ref="D59:H59"/>
    <mergeCell ref="J59:AF59"/>
    <mergeCell ref="E56:I56"/>
    <mergeCell ref="K56:AF56"/>
    <mergeCell ref="AG56:AM56"/>
    <mergeCell ref="K57:AF57"/>
    <mergeCell ref="AN57:AP57"/>
    <mergeCell ref="E57:I57"/>
    <mergeCell ref="AG57:AM57"/>
    <mergeCell ref="AG55:AM55"/>
    <mergeCell ref="AN55:AP55"/>
    <mergeCell ref="J55:AF55"/>
    <mergeCell ref="D55:H55"/>
    <mergeCell ref="AG54:AM54"/>
    <mergeCell ref="AN54:AP54"/>
    <mergeCell ref="AS49:AT51"/>
    <mergeCell ref="AM49:AP49"/>
    <mergeCell ref="AM50:AP50"/>
    <mergeCell ref="C52:G52"/>
    <mergeCell ref="AG52:AM52"/>
    <mergeCell ref="AN52:AP52"/>
    <mergeCell ref="I52:AF52"/>
  </mergeCells>
  <hyperlinks>
    <hyperlink ref="A56" location="'SO 07.1.1 - Přeložka sběr...'!C2" display="/" xr:uid="{00000000-0004-0000-0000-000000000000}"/>
    <hyperlink ref="A57" location="'SO 07.1.2 - Přeložka sběr...'!C2" display="/" xr:uid="{00000000-0004-0000-0000-000001000000}"/>
    <hyperlink ref="A58" location="'SO 07.1.3 - Přeložka sběr...'!C2" display="/" xr:uid="{00000000-0004-0000-0000-000002000000}"/>
    <hyperlink ref="A59" location="'SO 07.2 - Zajištění stave...'!C2" display="/" xr:uid="{00000000-0004-0000-0000-000003000000}"/>
    <hyperlink ref="A60" location="'SO 10 - Rušení stok'!C2" display="/" xr:uid="{00000000-0004-0000-0000-000004000000}"/>
    <hyperlink ref="A61" location="'SO 50 - Provizorní vjezd'!C2" display="/" xr:uid="{00000000-0004-0000-0000-000005000000}"/>
    <hyperlink ref="A62" location="'VRN - Vedlejší rozpočtové...'!C2" display="/" xr:uid="{00000000-0004-0000-0000-000006000000}"/>
    <hyperlink ref="A63" location="'ON - Ostatní náklady'!C2" display="/" xr:uid="{00000000-0004-0000-0000-000007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550"/>
  <sheetViews>
    <sheetView showGridLines="0" workbookViewId="0"/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 x14ac:dyDescent="0.2">
      <c r="L2" s="442"/>
      <c r="M2" s="442"/>
      <c r="N2" s="442"/>
      <c r="O2" s="442"/>
      <c r="P2" s="442"/>
      <c r="Q2" s="442"/>
      <c r="R2" s="442"/>
      <c r="S2" s="442"/>
      <c r="T2" s="442"/>
      <c r="U2" s="442"/>
      <c r="V2" s="442"/>
      <c r="AT2" s="19" t="s">
        <v>95</v>
      </c>
      <c r="AZ2" s="111" t="s">
        <v>117</v>
      </c>
      <c r="BA2" s="111" t="s">
        <v>118</v>
      </c>
      <c r="BB2" s="111" t="s">
        <v>119</v>
      </c>
      <c r="BC2" s="111" t="s">
        <v>120</v>
      </c>
      <c r="BD2" s="111" t="s">
        <v>90</v>
      </c>
    </row>
    <row r="3" spans="1:56" s="1" customFormat="1" ht="6.95" customHeight="1" x14ac:dyDescent="0.2">
      <c r="B3" s="112"/>
      <c r="C3" s="113"/>
      <c r="D3" s="113"/>
      <c r="E3" s="113"/>
      <c r="F3" s="113"/>
      <c r="G3" s="113"/>
      <c r="H3" s="113"/>
      <c r="I3" s="113"/>
      <c r="J3" s="113"/>
      <c r="K3" s="113"/>
      <c r="L3" s="22"/>
      <c r="AT3" s="19" t="s">
        <v>90</v>
      </c>
      <c r="AZ3" s="111" t="s">
        <v>121</v>
      </c>
      <c r="BA3" s="111" t="s">
        <v>122</v>
      </c>
      <c r="BB3" s="111" t="s">
        <v>119</v>
      </c>
      <c r="BC3" s="111" t="s">
        <v>123</v>
      </c>
      <c r="BD3" s="111" t="s">
        <v>90</v>
      </c>
    </row>
    <row r="4" spans="1:56" s="1" customFormat="1" ht="24.95" customHeight="1" x14ac:dyDescent="0.2">
      <c r="B4" s="22"/>
      <c r="D4" s="114" t="s">
        <v>124</v>
      </c>
      <c r="L4" s="22"/>
      <c r="M4" s="115" t="s">
        <v>10</v>
      </c>
      <c r="AT4" s="19" t="s">
        <v>4</v>
      </c>
      <c r="AZ4" s="111" t="s">
        <v>125</v>
      </c>
      <c r="BA4" s="111" t="s">
        <v>126</v>
      </c>
      <c r="BB4" s="111" t="s">
        <v>127</v>
      </c>
      <c r="BC4" s="111" t="s">
        <v>128</v>
      </c>
      <c r="BD4" s="111" t="s">
        <v>90</v>
      </c>
    </row>
    <row r="5" spans="1:56" s="1" customFormat="1" ht="6.95" customHeight="1" x14ac:dyDescent="0.2">
      <c r="B5" s="22"/>
      <c r="L5" s="22"/>
      <c r="AZ5" s="111" t="s">
        <v>129</v>
      </c>
      <c r="BA5" s="111" t="s">
        <v>130</v>
      </c>
      <c r="BB5" s="111" t="s">
        <v>127</v>
      </c>
      <c r="BC5" s="111" t="s">
        <v>131</v>
      </c>
      <c r="BD5" s="111" t="s">
        <v>90</v>
      </c>
    </row>
    <row r="6" spans="1:56" s="1" customFormat="1" ht="12" customHeight="1" x14ac:dyDescent="0.2">
      <c r="B6" s="22"/>
      <c r="D6" s="116" t="s">
        <v>16</v>
      </c>
      <c r="L6" s="22"/>
      <c r="AZ6" s="111" t="s">
        <v>132</v>
      </c>
      <c r="BA6" s="111" t="s">
        <v>133</v>
      </c>
      <c r="BB6" s="111" t="s">
        <v>127</v>
      </c>
      <c r="BC6" s="111" t="s">
        <v>134</v>
      </c>
      <c r="BD6" s="111" t="s">
        <v>90</v>
      </c>
    </row>
    <row r="7" spans="1:56" s="1" customFormat="1" ht="16.5" customHeight="1" x14ac:dyDescent="0.2">
      <c r="B7" s="22"/>
      <c r="E7" s="459" t="str">
        <f>'Rekapitulace stavby'!K6</f>
        <v>Vybudování PPO na stokové síti v oblasti Karlín - přeložka sběrače IX Šaldova - DPS</v>
      </c>
      <c r="F7" s="460"/>
      <c r="G7" s="460"/>
      <c r="H7" s="460"/>
      <c r="L7" s="22"/>
    </row>
    <row r="8" spans="1:56" s="1" customFormat="1" ht="12" customHeight="1" x14ac:dyDescent="0.2">
      <c r="B8" s="22"/>
      <c r="D8" s="116" t="s">
        <v>135</v>
      </c>
      <c r="L8" s="22"/>
    </row>
    <row r="9" spans="1:56" s="2" customFormat="1" ht="16.5" customHeight="1" x14ac:dyDescent="0.2">
      <c r="A9" s="37"/>
      <c r="B9" s="42"/>
      <c r="C9" s="37"/>
      <c r="D9" s="37"/>
      <c r="E9" s="459" t="s">
        <v>136</v>
      </c>
      <c r="F9" s="461"/>
      <c r="G9" s="461"/>
      <c r="H9" s="461"/>
      <c r="I9" s="37"/>
      <c r="J9" s="37"/>
      <c r="K9" s="37"/>
      <c r="L9" s="11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pans="1:56" s="2" customFormat="1" ht="12" customHeight="1" x14ac:dyDescent="0.2">
      <c r="A10" s="37"/>
      <c r="B10" s="42"/>
      <c r="C10" s="37"/>
      <c r="D10" s="116" t="s">
        <v>137</v>
      </c>
      <c r="E10" s="37"/>
      <c r="F10" s="37"/>
      <c r="G10" s="37"/>
      <c r="H10" s="37"/>
      <c r="I10" s="37"/>
      <c r="J10" s="37"/>
      <c r="K10" s="37"/>
      <c r="L10" s="11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pans="1:56" s="2" customFormat="1" ht="16.5" customHeight="1" x14ac:dyDescent="0.2">
      <c r="A11" s="37"/>
      <c r="B11" s="42"/>
      <c r="C11" s="37"/>
      <c r="D11" s="37"/>
      <c r="E11" s="462" t="s">
        <v>138</v>
      </c>
      <c r="F11" s="461"/>
      <c r="G11" s="461"/>
      <c r="H11" s="461"/>
      <c r="I11" s="37"/>
      <c r="J11" s="37"/>
      <c r="K11" s="37"/>
      <c r="L11" s="11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pans="1:56" s="2" customFormat="1" x14ac:dyDescent="0.2">
      <c r="A12" s="37"/>
      <c r="B12" s="42"/>
      <c r="C12" s="37"/>
      <c r="D12" s="37"/>
      <c r="E12" s="37"/>
      <c r="F12" s="37"/>
      <c r="G12" s="37"/>
      <c r="H12" s="37"/>
      <c r="I12" s="37"/>
      <c r="J12" s="37"/>
      <c r="K12" s="37"/>
      <c r="L12" s="11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pans="1:56" s="2" customFormat="1" ht="12" customHeight="1" x14ac:dyDescent="0.2">
      <c r="A13" s="37"/>
      <c r="B13" s="42"/>
      <c r="C13" s="37"/>
      <c r="D13" s="116" t="s">
        <v>18</v>
      </c>
      <c r="E13" s="37"/>
      <c r="F13" s="106" t="s">
        <v>79</v>
      </c>
      <c r="G13" s="37"/>
      <c r="H13" s="37"/>
      <c r="I13" s="116" t="s">
        <v>20</v>
      </c>
      <c r="J13" s="106" t="s">
        <v>79</v>
      </c>
      <c r="K13" s="37"/>
      <c r="L13" s="11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pans="1:56" s="2" customFormat="1" ht="12" customHeight="1" x14ac:dyDescent="0.2">
      <c r="A14" s="37"/>
      <c r="B14" s="42"/>
      <c r="C14" s="37"/>
      <c r="D14" s="116" t="s">
        <v>22</v>
      </c>
      <c r="E14" s="37"/>
      <c r="F14" s="106" t="s">
        <v>23</v>
      </c>
      <c r="G14" s="37"/>
      <c r="H14" s="37"/>
      <c r="I14" s="116" t="s">
        <v>24</v>
      </c>
      <c r="J14" s="118" t="str">
        <f>'Rekapitulace stavby'!AN8</f>
        <v>4. 4. 2025</v>
      </c>
      <c r="K14" s="37"/>
      <c r="L14" s="11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pans="1:56" s="2" customFormat="1" ht="10.9" customHeight="1" x14ac:dyDescent="0.2">
      <c r="A15" s="37"/>
      <c r="B15" s="42"/>
      <c r="C15" s="37"/>
      <c r="D15" s="37"/>
      <c r="E15" s="37"/>
      <c r="F15" s="37"/>
      <c r="G15" s="37"/>
      <c r="H15" s="37"/>
      <c r="I15" s="37"/>
      <c r="J15" s="37"/>
      <c r="K15" s="37"/>
      <c r="L15" s="11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pans="1:56" s="2" customFormat="1" ht="12" customHeight="1" x14ac:dyDescent="0.2">
      <c r="A16" s="37"/>
      <c r="B16" s="42"/>
      <c r="C16" s="37"/>
      <c r="D16" s="116" t="s">
        <v>30</v>
      </c>
      <c r="E16" s="37"/>
      <c r="F16" s="37"/>
      <c r="G16" s="37"/>
      <c r="H16" s="37"/>
      <c r="I16" s="116" t="s">
        <v>31</v>
      </c>
      <c r="J16" s="106" t="s">
        <v>32</v>
      </c>
      <c r="K16" s="37"/>
      <c r="L16" s="11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pans="1:31" s="2" customFormat="1" ht="18" customHeight="1" x14ac:dyDescent="0.2">
      <c r="A17" s="37"/>
      <c r="B17" s="42"/>
      <c r="C17" s="37"/>
      <c r="D17" s="37"/>
      <c r="E17" s="106" t="s">
        <v>33</v>
      </c>
      <c r="F17" s="37"/>
      <c r="G17" s="37"/>
      <c r="H17" s="37"/>
      <c r="I17" s="116" t="s">
        <v>34</v>
      </c>
      <c r="J17" s="106" t="s">
        <v>35</v>
      </c>
      <c r="K17" s="37"/>
      <c r="L17" s="11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pans="1:31" s="2" customFormat="1" ht="6.95" customHeight="1" x14ac:dyDescent="0.2">
      <c r="A18" s="37"/>
      <c r="B18" s="42"/>
      <c r="C18" s="37"/>
      <c r="D18" s="37"/>
      <c r="E18" s="37"/>
      <c r="F18" s="37"/>
      <c r="G18" s="37"/>
      <c r="H18" s="37"/>
      <c r="I18" s="37"/>
      <c r="J18" s="37"/>
      <c r="K18" s="37"/>
      <c r="L18" s="11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pans="1:31" s="2" customFormat="1" ht="12" customHeight="1" x14ac:dyDescent="0.2">
      <c r="A19" s="37"/>
      <c r="B19" s="42"/>
      <c r="C19" s="37"/>
      <c r="D19" s="116" t="s">
        <v>36</v>
      </c>
      <c r="E19" s="37"/>
      <c r="F19" s="37"/>
      <c r="G19" s="37"/>
      <c r="H19" s="37"/>
      <c r="I19" s="116" t="s">
        <v>31</v>
      </c>
      <c r="J19" s="32" t="str">
        <f>'Rekapitulace stavby'!AN13</f>
        <v>Vyplň údaj</v>
      </c>
      <c r="K19" s="37"/>
      <c r="L19" s="11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pans="1:31" s="2" customFormat="1" ht="18" customHeight="1" x14ac:dyDescent="0.2">
      <c r="A20" s="37"/>
      <c r="B20" s="42"/>
      <c r="C20" s="37"/>
      <c r="D20" s="37"/>
      <c r="E20" s="463" t="str">
        <f>'Rekapitulace stavby'!E14</f>
        <v>Vyplň údaj</v>
      </c>
      <c r="F20" s="464"/>
      <c r="G20" s="464"/>
      <c r="H20" s="464"/>
      <c r="I20" s="116" t="s">
        <v>34</v>
      </c>
      <c r="J20" s="32" t="str">
        <f>'Rekapitulace stavby'!AN14</f>
        <v>Vyplň údaj</v>
      </c>
      <c r="K20" s="37"/>
      <c r="L20" s="11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pans="1:31" s="2" customFormat="1" ht="6.95" customHeight="1" x14ac:dyDescent="0.2">
      <c r="A21" s="37"/>
      <c r="B21" s="42"/>
      <c r="C21" s="37"/>
      <c r="D21" s="37"/>
      <c r="E21" s="37"/>
      <c r="F21" s="37"/>
      <c r="G21" s="37"/>
      <c r="H21" s="37"/>
      <c r="I21" s="37"/>
      <c r="J21" s="37"/>
      <c r="K21" s="37"/>
      <c r="L21" s="11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pans="1:31" s="2" customFormat="1" ht="12" customHeight="1" x14ac:dyDescent="0.2">
      <c r="A22" s="37"/>
      <c r="B22" s="42"/>
      <c r="C22" s="37"/>
      <c r="D22" s="116" t="s">
        <v>38</v>
      </c>
      <c r="E22" s="37"/>
      <c r="F22" s="37"/>
      <c r="G22" s="37"/>
      <c r="H22" s="37"/>
      <c r="I22" s="116" t="s">
        <v>31</v>
      </c>
      <c r="J22" s="106" t="s">
        <v>39</v>
      </c>
      <c r="K22" s="37"/>
      <c r="L22" s="11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pans="1:31" s="2" customFormat="1" ht="18" customHeight="1" x14ac:dyDescent="0.2">
      <c r="A23" s="37"/>
      <c r="B23" s="42"/>
      <c r="C23" s="37"/>
      <c r="D23" s="37"/>
      <c r="E23" s="106" t="s">
        <v>40</v>
      </c>
      <c r="F23" s="37"/>
      <c r="G23" s="37"/>
      <c r="H23" s="37"/>
      <c r="I23" s="116" t="s">
        <v>34</v>
      </c>
      <c r="J23" s="106" t="s">
        <v>41</v>
      </c>
      <c r="K23" s="37"/>
      <c r="L23" s="11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pans="1:31" s="2" customFormat="1" ht="6.95" customHeight="1" x14ac:dyDescent="0.2">
      <c r="A24" s="37"/>
      <c r="B24" s="42"/>
      <c r="C24" s="37"/>
      <c r="D24" s="37"/>
      <c r="E24" s="37"/>
      <c r="F24" s="37"/>
      <c r="G24" s="37"/>
      <c r="H24" s="37"/>
      <c r="I24" s="37"/>
      <c r="J24" s="37"/>
      <c r="K24" s="37"/>
      <c r="L24" s="11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pans="1:31" s="2" customFormat="1" ht="12" customHeight="1" x14ac:dyDescent="0.2">
      <c r="A25" s="37"/>
      <c r="B25" s="42"/>
      <c r="C25" s="37"/>
      <c r="D25" s="116" t="s">
        <v>43</v>
      </c>
      <c r="E25" s="37"/>
      <c r="F25" s="37"/>
      <c r="G25" s="37"/>
      <c r="H25" s="37"/>
      <c r="I25" s="116" t="s">
        <v>31</v>
      </c>
      <c r="J25" s="106" t="s">
        <v>39</v>
      </c>
      <c r="K25" s="37"/>
      <c r="L25" s="11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pans="1:31" s="2" customFormat="1" ht="18" customHeight="1" x14ac:dyDescent="0.2">
      <c r="A26" s="37"/>
      <c r="B26" s="42"/>
      <c r="C26" s="37"/>
      <c r="D26" s="37"/>
      <c r="E26" s="106" t="s">
        <v>40</v>
      </c>
      <c r="F26" s="37"/>
      <c r="G26" s="37"/>
      <c r="H26" s="37"/>
      <c r="I26" s="116" t="s">
        <v>34</v>
      </c>
      <c r="J26" s="106" t="s">
        <v>41</v>
      </c>
      <c r="K26" s="37"/>
      <c r="L26" s="11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pans="1:31" s="2" customFormat="1" ht="6.95" customHeight="1" x14ac:dyDescent="0.2">
      <c r="A27" s="37"/>
      <c r="B27" s="42"/>
      <c r="C27" s="37"/>
      <c r="D27" s="37"/>
      <c r="E27" s="37"/>
      <c r="F27" s="37"/>
      <c r="G27" s="37"/>
      <c r="H27" s="37"/>
      <c r="I27" s="37"/>
      <c r="J27" s="37"/>
      <c r="K27" s="37"/>
      <c r="L27" s="11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pans="1:31" s="2" customFormat="1" ht="12" customHeight="1" x14ac:dyDescent="0.2">
      <c r="A28" s="37"/>
      <c r="B28" s="42"/>
      <c r="C28" s="37"/>
      <c r="D28" s="116" t="s">
        <v>44</v>
      </c>
      <c r="E28" s="37"/>
      <c r="F28" s="37"/>
      <c r="G28" s="37"/>
      <c r="H28" s="37"/>
      <c r="I28" s="37"/>
      <c r="J28" s="37"/>
      <c r="K28" s="37"/>
      <c r="L28" s="11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pans="1:31" s="8" customFormat="1" ht="47.25" customHeight="1" x14ac:dyDescent="0.2">
      <c r="A29" s="119"/>
      <c r="B29" s="120"/>
      <c r="C29" s="119"/>
      <c r="D29" s="119"/>
      <c r="E29" s="465" t="s">
        <v>45</v>
      </c>
      <c r="F29" s="465"/>
      <c r="G29" s="465"/>
      <c r="H29" s="465"/>
      <c r="I29" s="119"/>
      <c r="J29" s="119"/>
      <c r="K29" s="119"/>
      <c r="L29" s="121"/>
      <c r="S29" s="119"/>
      <c r="T29" s="119"/>
      <c r="U29" s="119"/>
      <c r="V29" s="119"/>
      <c r="W29" s="119"/>
      <c r="X29" s="119"/>
      <c r="Y29" s="119"/>
      <c r="Z29" s="119"/>
      <c r="AA29" s="119"/>
      <c r="AB29" s="119"/>
      <c r="AC29" s="119"/>
      <c r="AD29" s="119"/>
      <c r="AE29" s="119"/>
    </row>
    <row r="30" spans="1:31" s="2" customFormat="1" ht="6.95" customHeight="1" x14ac:dyDescent="0.2">
      <c r="A30" s="37"/>
      <c r="B30" s="42"/>
      <c r="C30" s="37"/>
      <c r="D30" s="37"/>
      <c r="E30" s="37"/>
      <c r="F30" s="37"/>
      <c r="G30" s="37"/>
      <c r="H30" s="37"/>
      <c r="I30" s="37"/>
      <c r="J30" s="37"/>
      <c r="K30" s="37"/>
      <c r="L30" s="11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pans="1:31" s="2" customFormat="1" ht="6.95" customHeight="1" x14ac:dyDescent="0.2">
      <c r="A31" s="37"/>
      <c r="B31" s="42"/>
      <c r="C31" s="37"/>
      <c r="D31" s="122"/>
      <c r="E31" s="122"/>
      <c r="F31" s="122"/>
      <c r="G31" s="122"/>
      <c r="H31" s="122"/>
      <c r="I31" s="122"/>
      <c r="J31" s="122"/>
      <c r="K31" s="122"/>
      <c r="L31" s="11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pans="1:31" s="2" customFormat="1" ht="25.35" customHeight="1" x14ac:dyDescent="0.2">
      <c r="A32" s="37"/>
      <c r="B32" s="42"/>
      <c r="C32" s="37"/>
      <c r="D32" s="123" t="s">
        <v>46</v>
      </c>
      <c r="E32" s="37"/>
      <c r="F32" s="37"/>
      <c r="G32" s="37"/>
      <c r="H32" s="37"/>
      <c r="I32" s="37"/>
      <c r="J32" s="124">
        <f>ROUND(J98, 2)</f>
        <v>0</v>
      </c>
      <c r="K32" s="37"/>
      <c r="L32" s="11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pans="1:31" s="2" customFormat="1" ht="6.95" customHeight="1" x14ac:dyDescent="0.2">
      <c r="A33" s="37"/>
      <c r="B33" s="42"/>
      <c r="C33" s="37"/>
      <c r="D33" s="122"/>
      <c r="E33" s="122"/>
      <c r="F33" s="122"/>
      <c r="G33" s="122"/>
      <c r="H33" s="122"/>
      <c r="I33" s="122"/>
      <c r="J33" s="122"/>
      <c r="K33" s="122"/>
      <c r="L33" s="11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pans="1:31" s="2" customFormat="1" ht="14.45" customHeight="1" x14ac:dyDescent="0.2">
      <c r="A34" s="37"/>
      <c r="B34" s="42"/>
      <c r="C34" s="37"/>
      <c r="D34" s="37"/>
      <c r="E34" s="37"/>
      <c r="F34" s="125" t="s">
        <v>48</v>
      </c>
      <c r="G34" s="37"/>
      <c r="H34" s="37"/>
      <c r="I34" s="125" t="s">
        <v>47</v>
      </c>
      <c r="J34" s="125" t="s">
        <v>49</v>
      </c>
      <c r="K34" s="37"/>
      <c r="L34" s="11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pans="1:31" s="2" customFormat="1" ht="14.45" customHeight="1" x14ac:dyDescent="0.2">
      <c r="A35" s="37"/>
      <c r="B35" s="42"/>
      <c r="C35" s="37"/>
      <c r="D35" s="126" t="s">
        <v>50</v>
      </c>
      <c r="E35" s="116" t="s">
        <v>51</v>
      </c>
      <c r="F35" s="127">
        <f>ROUND((SUM(BE98:BE549)),  2)</f>
        <v>0</v>
      </c>
      <c r="G35" s="37"/>
      <c r="H35" s="37"/>
      <c r="I35" s="128">
        <v>0.21</v>
      </c>
      <c r="J35" s="127">
        <f>ROUND(((SUM(BE98:BE549))*I35),  2)</f>
        <v>0</v>
      </c>
      <c r="K35" s="37"/>
      <c r="L35" s="11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pans="1:31" s="2" customFormat="1" ht="14.45" customHeight="1" x14ac:dyDescent="0.2">
      <c r="A36" s="37"/>
      <c r="B36" s="42"/>
      <c r="C36" s="37"/>
      <c r="D36" s="37"/>
      <c r="E36" s="116" t="s">
        <v>52</v>
      </c>
      <c r="F36" s="127">
        <f>ROUND((SUM(BF98:BF549)),  2)</f>
        <v>0</v>
      </c>
      <c r="G36" s="37"/>
      <c r="H36" s="37"/>
      <c r="I36" s="128">
        <v>0.12</v>
      </c>
      <c r="J36" s="127">
        <f>ROUND(((SUM(BF98:BF549))*I36),  2)</f>
        <v>0</v>
      </c>
      <c r="K36" s="37"/>
      <c r="L36" s="11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pans="1:31" s="2" customFormat="1" ht="14.45" hidden="1" customHeight="1" x14ac:dyDescent="0.2">
      <c r="A37" s="37"/>
      <c r="B37" s="42"/>
      <c r="C37" s="37"/>
      <c r="D37" s="37"/>
      <c r="E37" s="116" t="s">
        <v>53</v>
      </c>
      <c r="F37" s="127">
        <f>ROUND((SUM(BG98:BG549)),  2)</f>
        <v>0</v>
      </c>
      <c r="G37" s="37"/>
      <c r="H37" s="37"/>
      <c r="I37" s="128">
        <v>0.21</v>
      </c>
      <c r="J37" s="127">
        <f>0</f>
        <v>0</v>
      </c>
      <c r="K37" s="37"/>
      <c r="L37" s="11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pans="1:31" s="2" customFormat="1" ht="14.45" hidden="1" customHeight="1" x14ac:dyDescent="0.2">
      <c r="A38" s="37"/>
      <c r="B38" s="42"/>
      <c r="C38" s="37"/>
      <c r="D38" s="37"/>
      <c r="E38" s="116" t="s">
        <v>54</v>
      </c>
      <c r="F38" s="127">
        <f>ROUND((SUM(BH98:BH549)),  2)</f>
        <v>0</v>
      </c>
      <c r="G38" s="37"/>
      <c r="H38" s="37"/>
      <c r="I38" s="128">
        <v>0.12</v>
      </c>
      <c r="J38" s="127">
        <f>0</f>
        <v>0</v>
      </c>
      <c r="K38" s="37"/>
      <c r="L38" s="11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pans="1:31" s="2" customFormat="1" ht="14.45" hidden="1" customHeight="1" x14ac:dyDescent="0.2">
      <c r="A39" s="37"/>
      <c r="B39" s="42"/>
      <c r="C39" s="37"/>
      <c r="D39" s="37"/>
      <c r="E39" s="116" t="s">
        <v>55</v>
      </c>
      <c r="F39" s="127">
        <f>ROUND((SUM(BI98:BI549)),  2)</f>
        <v>0</v>
      </c>
      <c r="G39" s="37"/>
      <c r="H39" s="37"/>
      <c r="I39" s="128">
        <v>0</v>
      </c>
      <c r="J39" s="127">
        <f>0</f>
        <v>0</v>
      </c>
      <c r="K39" s="37"/>
      <c r="L39" s="11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pans="1:31" s="2" customFormat="1" ht="6.95" customHeight="1" x14ac:dyDescent="0.2">
      <c r="A40" s="37"/>
      <c r="B40" s="42"/>
      <c r="C40" s="37"/>
      <c r="D40" s="37"/>
      <c r="E40" s="37"/>
      <c r="F40" s="37"/>
      <c r="G40" s="37"/>
      <c r="H40" s="37"/>
      <c r="I40" s="37"/>
      <c r="J40" s="37"/>
      <c r="K40" s="37"/>
      <c r="L40" s="11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pans="1:31" s="2" customFormat="1" ht="25.35" customHeight="1" x14ac:dyDescent="0.2">
      <c r="A41" s="37"/>
      <c r="B41" s="42"/>
      <c r="C41" s="129"/>
      <c r="D41" s="130" t="s">
        <v>56</v>
      </c>
      <c r="E41" s="131"/>
      <c r="F41" s="131"/>
      <c r="G41" s="132" t="s">
        <v>57</v>
      </c>
      <c r="H41" s="133" t="s">
        <v>58</v>
      </c>
      <c r="I41" s="131"/>
      <c r="J41" s="134">
        <f>SUM(J32:J39)</f>
        <v>0</v>
      </c>
      <c r="K41" s="135"/>
      <c r="L41" s="11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pans="1:31" s="2" customFormat="1" ht="14.45" customHeight="1" x14ac:dyDescent="0.2">
      <c r="A42" s="37"/>
      <c r="B42" s="136"/>
      <c r="C42" s="137"/>
      <c r="D42" s="137"/>
      <c r="E42" s="137"/>
      <c r="F42" s="137"/>
      <c r="G42" s="137"/>
      <c r="H42" s="137"/>
      <c r="I42" s="137"/>
      <c r="J42" s="137"/>
      <c r="K42" s="137"/>
      <c r="L42" s="11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pans="1:31" s="2" customFormat="1" ht="6.95" customHeight="1" x14ac:dyDescent="0.2">
      <c r="A46" s="37"/>
      <c r="B46" s="138"/>
      <c r="C46" s="139"/>
      <c r="D46" s="139"/>
      <c r="E46" s="139"/>
      <c r="F46" s="139"/>
      <c r="G46" s="139"/>
      <c r="H46" s="139"/>
      <c r="I46" s="139"/>
      <c r="J46" s="139"/>
      <c r="K46" s="139"/>
      <c r="L46" s="11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pans="1:31" s="2" customFormat="1" ht="24.95" customHeight="1" x14ac:dyDescent="0.2">
      <c r="A47" s="37"/>
      <c r="B47" s="38"/>
      <c r="C47" s="25" t="s">
        <v>139</v>
      </c>
      <c r="D47" s="39"/>
      <c r="E47" s="39"/>
      <c r="F47" s="39"/>
      <c r="G47" s="39"/>
      <c r="H47" s="39"/>
      <c r="I47" s="39"/>
      <c r="J47" s="39"/>
      <c r="K47" s="39"/>
      <c r="L47" s="11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pans="1:31" s="2" customFormat="1" ht="6.95" customHeight="1" x14ac:dyDescent="0.2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1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pans="1:47" s="2" customFormat="1" ht="12" customHeight="1" x14ac:dyDescent="0.2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1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pans="1:47" s="2" customFormat="1" ht="16.5" customHeight="1" x14ac:dyDescent="0.2">
      <c r="A50" s="37"/>
      <c r="B50" s="38"/>
      <c r="C50" s="39"/>
      <c r="D50" s="39"/>
      <c r="E50" s="457" t="str">
        <f>E7</f>
        <v>Vybudování PPO na stokové síti v oblasti Karlín - přeložka sběrače IX Šaldova - DPS</v>
      </c>
      <c r="F50" s="458"/>
      <c r="G50" s="458"/>
      <c r="H50" s="458"/>
      <c r="I50" s="39"/>
      <c r="J50" s="39"/>
      <c r="K50" s="39"/>
      <c r="L50" s="11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pans="1:47" s="1" customFormat="1" ht="12" customHeight="1" x14ac:dyDescent="0.2">
      <c r="B51" s="23"/>
      <c r="C51" s="31" t="s">
        <v>135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 x14ac:dyDescent="0.2">
      <c r="A52" s="37"/>
      <c r="B52" s="38"/>
      <c r="C52" s="39"/>
      <c r="D52" s="39"/>
      <c r="E52" s="457" t="s">
        <v>136</v>
      </c>
      <c r="F52" s="456"/>
      <c r="G52" s="456"/>
      <c r="H52" s="456"/>
      <c r="I52" s="39"/>
      <c r="J52" s="39"/>
      <c r="K52" s="39"/>
      <c r="L52" s="11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pans="1:47" s="2" customFormat="1" ht="12" customHeight="1" x14ac:dyDescent="0.2">
      <c r="A53" s="37"/>
      <c r="B53" s="38"/>
      <c r="C53" s="31" t="s">
        <v>137</v>
      </c>
      <c r="D53" s="39"/>
      <c r="E53" s="39"/>
      <c r="F53" s="39"/>
      <c r="G53" s="39"/>
      <c r="H53" s="39"/>
      <c r="I53" s="39"/>
      <c r="J53" s="39"/>
      <c r="K53" s="39"/>
      <c r="L53" s="11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pans="1:47" s="2" customFormat="1" ht="16.5" customHeight="1" x14ac:dyDescent="0.2">
      <c r="A54" s="37"/>
      <c r="B54" s="38"/>
      <c r="C54" s="39"/>
      <c r="D54" s="39"/>
      <c r="E54" s="436" t="str">
        <f>E11</f>
        <v>SO 07.1.1 - Přeložka sběrače IX Šaldova - sběrač</v>
      </c>
      <c r="F54" s="456"/>
      <c r="G54" s="456"/>
      <c r="H54" s="456"/>
      <c r="I54" s="39"/>
      <c r="J54" s="39"/>
      <c r="K54" s="39"/>
      <c r="L54" s="11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pans="1:47" s="2" customFormat="1" ht="6.95" customHeight="1" x14ac:dyDescent="0.2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1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pans="1:47" s="2" customFormat="1" ht="12" customHeight="1" x14ac:dyDescent="0.2">
      <c r="A56" s="37"/>
      <c r="B56" s="38"/>
      <c r="C56" s="31" t="s">
        <v>22</v>
      </c>
      <c r="D56" s="39"/>
      <c r="E56" s="39"/>
      <c r="F56" s="29" t="str">
        <f>F14</f>
        <v>Praha 8 - Karlín</v>
      </c>
      <c r="G56" s="39"/>
      <c r="H56" s="39"/>
      <c r="I56" s="31" t="s">
        <v>24</v>
      </c>
      <c r="J56" s="62" t="str">
        <f>IF(J14="","",J14)</f>
        <v>4. 4. 2025</v>
      </c>
      <c r="K56" s="39"/>
      <c r="L56" s="11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pans="1:47" s="2" customFormat="1" ht="6.95" customHeight="1" x14ac:dyDescent="0.2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1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pans="1:47" s="2" customFormat="1" ht="25.7" customHeight="1" x14ac:dyDescent="0.2">
      <c r="A58" s="37"/>
      <c r="B58" s="38"/>
      <c r="C58" s="31" t="s">
        <v>30</v>
      </c>
      <c r="D58" s="39"/>
      <c r="E58" s="39"/>
      <c r="F58" s="29" t="str">
        <f>E17</f>
        <v>Pražská vodohospodářská společnost a.s., Praha 6</v>
      </c>
      <c r="G58" s="39"/>
      <c r="H58" s="39"/>
      <c r="I58" s="31" t="s">
        <v>38</v>
      </c>
      <c r="J58" s="35" t="str">
        <f>E23</f>
        <v>Sweco a.s., Táborská 31, Praha 4</v>
      </c>
      <c r="K58" s="39"/>
      <c r="L58" s="11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pans="1:47" s="2" customFormat="1" ht="25.7" customHeight="1" x14ac:dyDescent="0.2">
      <c r="A59" s="37"/>
      <c r="B59" s="38"/>
      <c r="C59" s="31" t="s">
        <v>36</v>
      </c>
      <c r="D59" s="39"/>
      <c r="E59" s="39"/>
      <c r="F59" s="29" t="str">
        <f>IF(E20="","",E20)</f>
        <v>Vyplň údaj</v>
      </c>
      <c r="G59" s="39"/>
      <c r="H59" s="39"/>
      <c r="I59" s="31" t="s">
        <v>43</v>
      </c>
      <c r="J59" s="35" t="str">
        <f>E26</f>
        <v>Sweco a.s., Táborská 31, Praha 4</v>
      </c>
      <c r="K59" s="39"/>
      <c r="L59" s="11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pans="1:47" s="2" customFormat="1" ht="10.35" customHeight="1" x14ac:dyDescent="0.2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1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pans="1:47" s="2" customFormat="1" ht="29.25" customHeight="1" x14ac:dyDescent="0.2">
      <c r="A61" s="37"/>
      <c r="B61" s="38"/>
      <c r="C61" s="140" t="s">
        <v>140</v>
      </c>
      <c r="D61" s="141"/>
      <c r="E61" s="141"/>
      <c r="F61" s="141"/>
      <c r="G61" s="141"/>
      <c r="H61" s="141"/>
      <c r="I61" s="141"/>
      <c r="J61" s="142" t="s">
        <v>141</v>
      </c>
      <c r="K61" s="141"/>
      <c r="L61" s="11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pans="1:47" s="2" customFormat="1" ht="10.35" customHeight="1" x14ac:dyDescent="0.2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17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pans="1:47" s="2" customFormat="1" ht="22.9" customHeight="1" x14ac:dyDescent="0.2">
      <c r="A63" s="37"/>
      <c r="B63" s="38"/>
      <c r="C63" s="143" t="s">
        <v>78</v>
      </c>
      <c r="D63" s="39"/>
      <c r="E63" s="39"/>
      <c r="F63" s="39"/>
      <c r="G63" s="39"/>
      <c r="H63" s="39"/>
      <c r="I63" s="39"/>
      <c r="J63" s="80">
        <f>J98</f>
        <v>0</v>
      </c>
      <c r="K63" s="39"/>
      <c r="L63" s="117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9" t="s">
        <v>142</v>
      </c>
    </row>
    <row r="64" spans="1:47" s="9" customFormat="1" ht="24.95" customHeight="1" x14ac:dyDescent="0.2">
      <c r="B64" s="144"/>
      <c r="C64" s="145"/>
      <c r="D64" s="146" t="s">
        <v>143</v>
      </c>
      <c r="E64" s="147"/>
      <c r="F64" s="147"/>
      <c r="G64" s="147"/>
      <c r="H64" s="147"/>
      <c r="I64" s="147"/>
      <c r="J64" s="148">
        <f>J99</f>
        <v>0</v>
      </c>
      <c r="K64" s="145"/>
      <c r="L64" s="149"/>
    </row>
    <row r="65" spans="1:31" s="10" customFormat="1" ht="19.899999999999999" customHeight="1" x14ac:dyDescent="0.2">
      <c r="B65" s="150"/>
      <c r="C65" s="100"/>
      <c r="D65" s="151" t="s">
        <v>144</v>
      </c>
      <c r="E65" s="152"/>
      <c r="F65" s="152"/>
      <c r="G65" s="152"/>
      <c r="H65" s="152"/>
      <c r="I65" s="152"/>
      <c r="J65" s="153">
        <f>J100</f>
        <v>0</v>
      </c>
      <c r="K65" s="100"/>
      <c r="L65" s="154"/>
    </row>
    <row r="66" spans="1:31" s="10" customFormat="1" ht="19.899999999999999" customHeight="1" x14ac:dyDescent="0.2">
      <c r="B66" s="150"/>
      <c r="C66" s="100"/>
      <c r="D66" s="151" t="s">
        <v>145</v>
      </c>
      <c r="E66" s="152"/>
      <c r="F66" s="152"/>
      <c r="G66" s="152"/>
      <c r="H66" s="152"/>
      <c r="I66" s="152"/>
      <c r="J66" s="153">
        <f>J113</f>
        <v>0</v>
      </c>
      <c r="K66" s="100"/>
      <c r="L66" s="154"/>
    </row>
    <row r="67" spans="1:31" s="10" customFormat="1" ht="19.899999999999999" customHeight="1" x14ac:dyDescent="0.2">
      <c r="B67" s="150"/>
      <c r="C67" s="100"/>
      <c r="D67" s="151" t="s">
        <v>146</v>
      </c>
      <c r="E67" s="152"/>
      <c r="F67" s="152"/>
      <c r="G67" s="152"/>
      <c r="H67" s="152"/>
      <c r="I67" s="152"/>
      <c r="J67" s="153">
        <f>J128</f>
        <v>0</v>
      </c>
      <c r="K67" s="100"/>
      <c r="L67" s="154"/>
    </row>
    <row r="68" spans="1:31" s="10" customFormat="1" ht="19.899999999999999" customHeight="1" x14ac:dyDescent="0.2">
      <c r="B68" s="150"/>
      <c r="C68" s="100"/>
      <c r="D68" s="151" t="s">
        <v>147</v>
      </c>
      <c r="E68" s="152"/>
      <c r="F68" s="152"/>
      <c r="G68" s="152"/>
      <c r="H68" s="152"/>
      <c r="I68" s="152"/>
      <c r="J68" s="153">
        <f>J183</f>
        <v>0</v>
      </c>
      <c r="K68" s="100"/>
      <c r="L68" s="154"/>
    </row>
    <row r="69" spans="1:31" s="10" customFormat="1" ht="19.899999999999999" customHeight="1" x14ac:dyDescent="0.2">
      <c r="B69" s="150"/>
      <c r="C69" s="100"/>
      <c r="D69" s="151" t="s">
        <v>148</v>
      </c>
      <c r="E69" s="152"/>
      <c r="F69" s="152"/>
      <c r="G69" s="152"/>
      <c r="H69" s="152"/>
      <c r="I69" s="152"/>
      <c r="J69" s="153">
        <f>J241</f>
        <v>0</v>
      </c>
      <c r="K69" s="100"/>
      <c r="L69" s="154"/>
    </row>
    <row r="70" spans="1:31" s="10" customFormat="1" ht="19.899999999999999" customHeight="1" x14ac:dyDescent="0.2">
      <c r="B70" s="150"/>
      <c r="C70" s="100"/>
      <c r="D70" s="151" t="s">
        <v>149</v>
      </c>
      <c r="E70" s="152"/>
      <c r="F70" s="152"/>
      <c r="G70" s="152"/>
      <c r="H70" s="152"/>
      <c r="I70" s="152"/>
      <c r="J70" s="153">
        <f>J451</f>
        <v>0</v>
      </c>
      <c r="K70" s="100"/>
      <c r="L70" s="154"/>
    </row>
    <row r="71" spans="1:31" s="10" customFormat="1" ht="19.899999999999999" customHeight="1" x14ac:dyDescent="0.2">
      <c r="B71" s="150"/>
      <c r="C71" s="100"/>
      <c r="D71" s="151" t="s">
        <v>150</v>
      </c>
      <c r="E71" s="152"/>
      <c r="F71" s="152"/>
      <c r="G71" s="152"/>
      <c r="H71" s="152"/>
      <c r="I71" s="152"/>
      <c r="J71" s="153">
        <f>J460</f>
        <v>0</v>
      </c>
      <c r="K71" s="100"/>
      <c r="L71" s="154"/>
    </row>
    <row r="72" spans="1:31" s="10" customFormat="1" ht="19.899999999999999" customHeight="1" x14ac:dyDescent="0.2">
      <c r="B72" s="150"/>
      <c r="C72" s="100"/>
      <c r="D72" s="151" t="s">
        <v>151</v>
      </c>
      <c r="E72" s="152"/>
      <c r="F72" s="152"/>
      <c r="G72" s="152"/>
      <c r="H72" s="152"/>
      <c r="I72" s="152"/>
      <c r="J72" s="153">
        <f>J491</f>
        <v>0</v>
      </c>
      <c r="K72" s="100"/>
      <c r="L72" s="154"/>
    </row>
    <row r="73" spans="1:31" s="10" customFormat="1" ht="19.899999999999999" customHeight="1" x14ac:dyDescent="0.2">
      <c r="B73" s="150"/>
      <c r="C73" s="100"/>
      <c r="D73" s="151" t="s">
        <v>152</v>
      </c>
      <c r="E73" s="152"/>
      <c r="F73" s="152"/>
      <c r="G73" s="152"/>
      <c r="H73" s="152"/>
      <c r="I73" s="152"/>
      <c r="J73" s="153">
        <f>J494</f>
        <v>0</v>
      </c>
      <c r="K73" s="100"/>
      <c r="L73" s="154"/>
    </row>
    <row r="74" spans="1:31" s="9" customFormat="1" ht="24.95" customHeight="1" x14ac:dyDescent="0.2">
      <c r="B74" s="144"/>
      <c r="C74" s="145"/>
      <c r="D74" s="146" t="s">
        <v>153</v>
      </c>
      <c r="E74" s="147"/>
      <c r="F74" s="147"/>
      <c r="G74" s="147"/>
      <c r="H74" s="147"/>
      <c r="I74" s="147"/>
      <c r="J74" s="148">
        <f>J500</f>
        <v>0</v>
      </c>
      <c r="K74" s="145"/>
      <c r="L74" s="149"/>
    </row>
    <row r="75" spans="1:31" s="10" customFormat="1" ht="19.899999999999999" customHeight="1" x14ac:dyDescent="0.2">
      <c r="B75" s="150"/>
      <c r="C75" s="100"/>
      <c r="D75" s="151" t="s">
        <v>154</v>
      </c>
      <c r="E75" s="152"/>
      <c r="F75" s="152"/>
      <c r="G75" s="152"/>
      <c r="H75" s="152"/>
      <c r="I75" s="152"/>
      <c r="J75" s="153">
        <f>J501</f>
        <v>0</v>
      </c>
      <c r="K75" s="100"/>
      <c r="L75" s="154"/>
    </row>
    <row r="76" spans="1:31" s="10" customFormat="1" ht="19.899999999999999" customHeight="1" x14ac:dyDescent="0.2">
      <c r="B76" s="150"/>
      <c r="C76" s="100"/>
      <c r="D76" s="151" t="s">
        <v>155</v>
      </c>
      <c r="E76" s="152"/>
      <c r="F76" s="152"/>
      <c r="G76" s="152"/>
      <c r="H76" s="152"/>
      <c r="I76" s="152"/>
      <c r="J76" s="153">
        <f>J538</f>
        <v>0</v>
      </c>
      <c r="K76" s="100"/>
      <c r="L76" s="154"/>
    </row>
    <row r="77" spans="1:31" s="2" customFormat="1" ht="21.75" customHeight="1" x14ac:dyDescent="0.2">
      <c r="A77" s="37"/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117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pans="1:31" s="2" customFormat="1" ht="6.95" customHeight="1" x14ac:dyDescent="0.2">
      <c r="A78" s="37"/>
      <c r="B78" s="50"/>
      <c r="C78" s="51"/>
      <c r="D78" s="51"/>
      <c r="E78" s="51"/>
      <c r="F78" s="51"/>
      <c r="G78" s="51"/>
      <c r="H78" s="51"/>
      <c r="I78" s="51"/>
      <c r="J78" s="51"/>
      <c r="K78" s="51"/>
      <c r="L78" s="117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82" spans="1:31" s="2" customFormat="1" ht="6.95" customHeight="1" x14ac:dyDescent="0.2">
      <c r="A82" s="37"/>
      <c r="B82" s="52"/>
      <c r="C82" s="53"/>
      <c r="D82" s="53"/>
      <c r="E82" s="53"/>
      <c r="F82" s="53"/>
      <c r="G82" s="53"/>
      <c r="H82" s="53"/>
      <c r="I82" s="53"/>
      <c r="J82" s="53"/>
      <c r="K82" s="53"/>
      <c r="L82" s="11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pans="1:31" s="2" customFormat="1" ht="24.95" customHeight="1" x14ac:dyDescent="0.2">
      <c r="A83" s="37"/>
      <c r="B83" s="38"/>
      <c r="C83" s="25" t="s">
        <v>156</v>
      </c>
      <c r="D83" s="39"/>
      <c r="E83" s="39"/>
      <c r="F83" s="39"/>
      <c r="G83" s="39"/>
      <c r="H83" s="39"/>
      <c r="I83" s="39"/>
      <c r="J83" s="39"/>
      <c r="K83" s="39"/>
      <c r="L83" s="11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pans="1:31" s="2" customFormat="1" ht="6.95" customHeight="1" x14ac:dyDescent="0.2">
      <c r="A84" s="37"/>
      <c r="B84" s="38"/>
      <c r="C84" s="39"/>
      <c r="D84" s="39"/>
      <c r="E84" s="39"/>
      <c r="F84" s="39"/>
      <c r="G84" s="39"/>
      <c r="H84" s="39"/>
      <c r="I84" s="39"/>
      <c r="J84" s="39"/>
      <c r="K84" s="39"/>
      <c r="L84" s="117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pans="1:31" s="2" customFormat="1" ht="12" customHeight="1" x14ac:dyDescent="0.2">
      <c r="A85" s="37"/>
      <c r="B85" s="38"/>
      <c r="C85" s="31" t="s">
        <v>16</v>
      </c>
      <c r="D85" s="39"/>
      <c r="E85" s="39"/>
      <c r="F85" s="39"/>
      <c r="G85" s="39"/>
      <c r="H85" s="39"/>
      <c r="I85" s="39"/>
      <c r="J85" s="39"/>
      <c r="K85" s="39"/>
      <c r="L85" s="117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pans="1:31" s="2" customFormat="1" ht="16.5" customHeight="1" x14ac:dyDescent="0.2">
      <c r="A86" s="37"/>
      <c r="B86" s="38"/>
      <c r="C86" s="39"/>
      <c r="D86" s="39"/>
      <c r="E86" s="457" t="str">
        <f>E7</f>
        <v>Vybudování PPO na stokové síti v oblasti Karlín - přeložka sběrače IX Šaldova - DPS</v>
      </c>
      <c r="F86" s="458"/>
      <c r="G86" s="458"/>
      <c r="H86" s="458"/>
      <c r="I86" s="39"/>
      <c r="J86" s="39"/>
      <c r="K86" s="39"/>
      <c r="L86" s="11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pans="1:31" s="1" customFormat="1" ht="12" customHeight="1" x14ac:dyDescent="0.2">
      <c r="B87" s="23"/>
      <c r="C87" s="31" t="s">
        <v>135</v>
      </c>
      <c r="D87" s="24"/>
      <c r="E87" s="24"/>
      <c r="F87" s="24"/>
      <c r="G87" s="24"/>
      <c r="H87" s="24"/>
      <c r="I87" s="24"/>
      <c r="J87" s="24"/>
      <c r="K87" s="24"/>
      <c r="L87" s="22"/>
    </row>
    <row r="88" spans="1:31" s="2" customFormat="1" ht="16.5" customHeight="1" x14ac:dyDescent="0.2">
      <c r="A88" s="37"/>
      <c r="B88" s="38"/>
      <c r="C88" s="39"/>
      <c r="D88" s="39"/>
      <c r="E88" s="457" t="s">
        <v>136</v>
      </c>
      <c r="F88" s="456"/>
      <c r="G88" s="456"/>
      <c r="H88" s="456"/>
      <c r="I88" s="39"/>
      <c r="J88" s="39"/>
      <c r="K88" s="39"/>
      <c r="L88" s="11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pans="1:31" s="2" customFormat="1" ht="12" customHeight="1" x14ac:dyDescent="0.2">
      <c r="A89" s="37"/>
      <c r="B89" s="38"/>
      <c r="C89" s="31" t="s">
        <v>137</v>
      </c>
      <c r="D89" s="39"/>
      <c r="E89" s="39"/>
      <c r="F89" s="39"/>
      <c r="G89" s="39"/>
      <c r="H89" s="39"/>
      <c r="I89" s="39"/>
      <c r="J89" s="39"/>
      <c r="K89" s="39"/>
      <c r="L89" s="11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pans="1:31" s="2" customFormat="1" ht="16.5" customHeight="1" x14ac:dyDescent="0.2">
      <c r="A90" s="37"/>
      <c r="B90" s="38"/>
      <c r="C90" s="39"/>
      <c r="D90" s="39"/>
      <c r="E90" s="436" t="str">
        <f>E11</f>
        <v>SO 07.1.1 - Přeložka sběrače IX Šaldova - sběrač</v>
      </c>
      <c r="F90" s="456"/>
      <c r="G90" s="456"/>
      <c r="H90" s="456"/>
      <c r="I90" s="39"/>
      <c r="J90" s="39"/>
      <c r="K90" s="39"/>
      <c r="L90" s="11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pans="1:31" s="2" customFormat="1" ht="6.95" customHeight="1" x14ac:dyDescent="0.2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11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pans="1:31" s="2" customFormat="1" ht="12" customHeight="1" x14ac:dyDescent="0.2">
      <c r="A92" s="37"/>
      <c r="B92" s="38"/>
      <c r="C92" s="31" t="s">
        <v>22</v>
      </c>
      <c r="D92" s="39"/>
      <c r="E92" s="39"/>
      <c r="F92" s="29" t="str">
        <f>F14</f>
        <v>Praha 8 - Karlín</v>
      </c>
      <c r="G92" s="39"/>
      <c r="H92" s="39"/>
      <c r="I92" s="31" t="s">
        <v>24</v>
      </c>
      <c r="J92" s="62" t="str">
        <f>IF(J14="","",J14)</f>
        <v>4. 4. 2025</v>
      </c>
      <c r="K92" s="39"/>
      <c r="L92" s="117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pans="1:31" s="2" customFormat="1" ht="6.95" customHeight="1" x14ac:dyDescent="0.2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11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pans="1:31" s="2" customFormat="1" ht="25.7" customHeight="1" x14ac:dyDescent="0.2">
      <c r="A94" s="37"/>
      <c r="B94" s="38"/>
      <c r="C94" s="31" t="s">
        <v>30</v>
      </c>
      <c r="D94" s="39"/>
      <c r="E94" s="39"/>
      <c r="F94" s="29" t="str">
        <f>E17</f>
        <v>Pražská vodohospodářská společnost a.s., Praha 6</v>
      </c>
      <c r="G94" s="39"/>
      <c r="H94" s="39"/>
      <c r="I94" s="31" t="s">
        <v>38</v>
      </c>
      <c r="J94" s="35" t="str">
        <f>E23</f>
        <v>Sweco a.s., Táborská 31, Praha 4</v>
      </c>
      <c r="K94" s="39"/>
      <c r="L94" s="117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pans="1:31" s="2" customFormat="1" ht="25.7" customHeight="1" x14ac:dyDescent="0.2">
      <c r="A95" s="37"/>
      <c r="B95" s="38"/>
      <c r="C95" s="31" t="s">
        <v>36</v>
      </c>
      <c r="D95" s="39"/>
      <c r="E95" s="39"/>
      <c r="F95" s="29" t="str">
        <f>IF(E20="","",E20)</f>
        <v>Vyplň údaj</v>
      </c>
      <c r="G95" s="39"/>
      <c r="H95" s="39"/>
      <c r="I95" s="31" t="s">
        <v>43</v>
      </c>
      <c r="J95" s="35" t="str">
        <f>E26</f>
        <v>Sweco a.s., Táborská 31, Praha 4</v>
      </c>
      <c r="K95" s="39"/>
      <c r="L95" s="117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pans="1:31" s="2" customFormat="1" ht="10.35" customHeight="1" x14ac:dyDescent="0.2">
      <c r="A96" s="37"/>
      <c r="B96" s="38"/>
      <c r="C96" s="39"/>
      <c r="D96" s="39"/>
      <c r="E96" s="39"/>
      <c r="F96" s="39"/>
      <c r="G96" s="39"/>
      <c r="H96" s="39"/>
      <c r="I96" s="39"/>
      <c r="J96" s="39"/>
      <c r="K96" s="39"/>
      <c r="L96" s="11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pans="1:65" s="11" customFormat="1" ht="29.25" customHeight="1" x14ac:dyDescent="0.2">
      <c r="A97" s="155"/>
      <c r="B97" s="156"/>
      <c r="C97" s="157" t="s">
        <v>157</v>
      </c>
      <c r="D97" s="158" t="s">
        <v>65</v>
      </c>
      <c r="E97" s="158" t="s">
        <v>61</v>
      </c>
      <c r="F97" s="158" t="s">
        <v>62</v>
      </c>
      <c r="G97" s="158" t="s">
        <v>158</v>
      </c>
      <c r="H97" s="158" t="s">
        <v>159</v>
      </c>
      <c r="I97" s="158" t="s">
        <v>160</v>
      </c>
      <c r="J97" s="158" t="s">
        <v>141</v>
      </c>
      <c r="K97" s="159" t="s">
        <v>161</v>
      </c>
      <c r="L97" s="160"/>
      <c r="M97" s="71" t="s">
        <v>79</v>
      </c>
      <c r="N97" s="72" t="s">
        <v>50</v>
      </c>
      <c r="O97" s="72" t="s">
        <v>162</v>
      </c>
      <c r="P97" s="72" t="s">
        <v>163</v>
      </c>
      <c r="Q97" s="72" t="s">
        <v>164</v>
      </c>
      <c r="R97" s="72" t="s">
        <v>165</v>
      </c>
      <c r="S97" s="72" t="s">
        <v>166</v>
      </c>
      <c r="T97" s="73" t="s">
        <v>167</v>
      </c>
      <c r="U97" s="155"/>
      <c r="V97" s="155"/>
      <c r="W97" s="155"/>
      <c r="X97" s="155"/>
      <c r="Y97" s="155"/>
      <c r="Z97" s="155"/>
      <c r="AA97" s="155"/>
      <c r="AB97" s="155"/>
      <c r="AC97" s="155"/>
      <c r="AD97" s="155"/>
      <c r="AE97" s="155"/>
    </row>
    <row r="98" spans="1:65" s="2" customFormat="1" ht="22.9" customHeight="1" x14ac:dyDescent="0.25">
      <c r="A98" s="37"/>
      <c r="B98" s="38"/>
      <c r="C98" s="78" t="s">
        <v>168</v>
      </c>
      <c r="D98" s="39"/>
      <c r="E98" s="39"/>
      <c r="F98" s="39"/>
      <c r="G98" s="39"/>
      <c r="H98" s="39"/>
      <c r="I98" s="39"/>
      <c r="J98" s="161">
        <f>BK98</f>
        <v>0</v>
      </c>
      <c r="K98" s="39"/>
      <c r="L98" s="42"/>
      <c r="M98" s="74"/>
      <c r="N98" s="162"/>
      <c r="O98" s="75"/>
      <c r="P98" s="163">
        <f>P99+P500</f>
        <v>0</v>
      </c>
      <c r="Q98" s="75"/>
      <c r="R98" s="163">
        <f>R99+R500</f>
        <v>292.45471044999999</v>
      </c>
      <c r="S98" s="75"/>
      <c r="T98" s="164">
        <f>T99+T500</f>
        <v>11.929499999999999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19" t="s">
        <v>80</v>
      </c>
      <c r="AU98" s="19" t="s">
        <v>142</v>
      </c>
      <c r="BK98" s="165">
        <f>BK99+BK500</f>
        <v>0</v>
      </c>
    </row>
    <row r="99" spans="1:65" s="12" customFormat="1" ht="25.9" customHeight="1" x14ac:dyDescent="0.2">
      <c r="B99" s="166"/>
      <c r="C99" s="167"/>
      <c r="D99" s="168" t="s">
        <v>80</v>
      </c>
      <c r="E99" s="169" t="s">
        <v>169</v>
      </c>
      <c r="F99" s="169" t="s">
        <v>170</v>
      </c>
      <c r="G99" s="167"/>
      <c r="H99" s="167"/>
      <c r="I99" s="170"/>
      <c r="J99" s="171">
        <f>BK99</f>
        <v>0</v>
      </c>
      <c r="K99" s="167"/>
      <c r="L99" s="172"/>
      <c r="M99" s="173"/>
      <c r="N99" s="174"/>
      <c r="O99" s="174"/>
      <c r="P99" s="175">
        <f>P100+P113+P128+P183+P241+P451+P460+P491+P494</f>
        <v>0</v>
      </c>
      <c r="Q99" s="174"/>
      <c r="R99" s="175">
        <f>R100+R113+R128+R183+R241+R451+R460+R491+R494</f>
        <v>291.85138565</v>
      </c>
      <c r="S99" s="174"/>
      <c r="T99" s="176">
        <f>T100+T113+T128+T183+T241+T451+T460+T491+T494</f>
        <v>11.929499999999999</v>
      </c>
      <c r="AR99" s="177" t="s">
        <v>88</v>
      </c>
      <c r="AT99" s="178" t="s">
        <v>80</v>
      </c>
      <c r="AU99" s="178" t="s">
        <v>81</v>
      </c>
      <c r="AY99" s="177" t="s">
        <v>171</v>
      </c>
      <c r="BK99" s="179">
        <f>BK100+BK113+BK128+BK183+BK241+BK451+BK460+BK491+BK494</f>
        <v>0</v>
      </c>
    </row>
    <row r="100" spans="1:65" s="12" customFormat="1" ht="22.9" customHeight="1" x14ac:dyDescent="0.2">
      <c r="B100" s="166"/>
      <c r="C100" s="167"/>
      <c r="D100" s="168" t="s">
        <v>80</v>
      </c>
      <c r="E100" s="180" t="s">
        <v>88</v>
      </c>
      <c r="F100" s="180" t="s">
        <v>172</v>
      </c>
      <c r="G100" s="167"/>
      <c r="H100" s="167"/>
      <c r="I100" s="170"/>
      <c r="J100" s="181">
        <f>BK100</f>
        <v>0</v>
      </c>
      <c r="K100" s="167"/>
      <c r="L100" s="172"/>
      <c r="M100" s="173"/>
      <c r="N100" s="174"/>
      <c r="O100" s="174"/>
      <c r="P100" s="175">
        <f>SUM(P101:P112)</f>
        <v>0</v>
      </c>
      <c r="Q100" s="174"/>
      <c r="R100" s="175">
        <f>SUM(R101:R112)</f>
        <v>0.27</v>
      </c>
      <c r="S100" s="174"/>
      <c r="T100" s="176">
        <f>SUM(T101:T112)</f>
        <v>0</v>
      </c>
      <c r="AR100" s="177" t="s">
        <v>88</v>
      </c>
      <c r="AT100" s="178" t="s">
        <v>80</v>
      </c>
      <c r="AU100" s="178" t="s">
        <v>88</v>
      </c>
      <c r="AY100" s="177" t="s">
        <v>171</v>
      </c>
      <c r="BK100" s="179">
        <f>SUM(BK101:BK112)</f>
        <v>0</v>
      </c>
    </row>
    <row r="101" spans="1:65" s="2" customFormat="1" ht="16.5" customHeight="1" x14ac:dyDescent="0.2">
      <c r="A101" s="37"/>
      <c r="B101" s="38"/>
      <c r="C101" s="182" t="s">
        <v>88</v>
      </c>
      <c r="D101" s="182" t="s">
        <v>173</v>
      </c>
      <c r="E101" s="183" t="s">
        <v>174</v>
      </c>
      <c r="F101" s="184" t="s">
        <v>175</v>
      </c>
      <c r="G101" s="185" t="s">
        <v>176</v>
      </c>
      <c r="H101" s="186">
        <v>1</v>
      </c>
      <c r="I101" s="187"/>
      <c r="J101" s="188">
        <f>ROUND(I101*H101,2)</f>
        <v>0</v>
      </c>
      <c r="K101" s="184" t="s">
        <v>177</v>
      </c>
      <c r="L101" s="42"/>
      <c r="M101" s="189" t="s">
        <v>79</v>
      </c>
      <c r="N101" s="190" t="s">
        <v>51</v>
      </c>
      <c r="O101" s="67"/>
      <c r="P101" s="191">
        <f>O101*H101</f>
        <v>0</v>
      </c>
      <c r="Q101" s="191">
        <v>7.0000000000000007E-2</v>
      </c>
      <c r="R101" s="191">
        <f>Q101*H101</f>
        <v>7.0000000000000007E-2</v>
      </c>
      <c r="S101" s="191">
        <v>0</v>
      </c>
      <c r="T101" s="192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193" t="s">
        <v>178</v>
      </c>
      <c r="AT101" s="193" t="s">
        <v>173</v>
      </c>
      <c r="AU101" s="193" t="s">
        <v>90</v>
      </c>
      <c r="AY101" s="19" t="s">
        <v>171</v>
      </c>
      <c r="BE101" s="194">
        <f>IF(N101="základní",J101,0)</f>
        <v>0</v>
      </c>
      <c r="BF101" s="194">
        <f>IF(N101="snížená",J101,0)</f>
        <v>0</v>
      </c>
      <c r="BG101" s="194">
        <f>IF(N101="zákl. přenesená",J101,0)</f>
        <v>0</v>
      </c>
      <c r="BH101" s="194">
        <f>IF(N101="sníž. přenesená",J101,0)</f>
        <v>0</v>
      </c>
      <c r="BI101" s="194">
        <f>IF(N101="nulová",J101,0)</f>
        <v>0</v>
      </c>
      <c r="BJ101" s="19" t="s">
        <v>88</v>
      </c>
      <c r="BK101" s="194">
        <f>ROUND(I101*H101,2)</f>
        <v>0</v>
      </c>
      <c r="BL101" s="19" t="s">
        <v>178</v>
      </c>
      <c r="BM101" s="193" t="s">
        <v>179</v>
      </c>
    </row>
    <row r="102" spans="1:65" s="13" customFormat="1" x14ac:dyDescent="0.2">
      <c r="B102" s="195"/>
      <c r="C102" s="196"/>
      <c r="D102" s="197" t="s">
        <v>180</v>
      </c>
      <c r="E102" s="198" t="s">
        <v>79</v>
      </c>
      <c r="F102" s="199" t="s">
        <v>181</v>
      </c>
      <c r="G102" s="196"/>
      <c r="H102" s="198" t="s">
        <v>79</v>
      </c>
      <c r="I102" s="200"/>
      <c r="J102" s="196"/>
      <c r="K102" s="196"/>
      <c r="L102" s="201"/>
      <c r="M102" s="202"/>
      <c r="N102" s="203"/>
      <c r="O102" s="203"/>
      <c r="P102" s="203"/>
      <c r="Q102" s="203"/>
      <c r="R102" s="203"/>
      <c r="S102" s="203"/>
      <c r="T102" s="204"/>
      <c r="AT102" s="205" t="s">
        <v>180</v>
      </c>
      <c r="AU102" s="205" t="s">
        <v>90</v>
      </c>
      <c r="AV102" s="13" t="s">
        <v>88</v>
      </c>
      <c r="AW102" s="13" t="s">
        <v>42</v>
      </c>
      <c r="AX102" s="13" t="s">
        <v>81</v>
      </c>
      <c r="AY102" s="205" t="s">
        <v>171</v>
      </c>
    </row>
    <row r="103" spans="1:65" s="14" customFormat="1" x14ac:dyDescent="0.2">
      <c r="B103" s="206"/>
      <c r="C103" s="207"/>
      <c r="D103" s="197" t="s">
        <v>180</v>
      </c>
      <c r="E103" s="208" t="s">
        <v>79</v>
      </c>
      <c r="F103" s="209" t="s">
        <v>182</v>
      </c>
      <c r="G103" s="207"/>
      <c r="H103" s="210">
        <v>1</v>
      </c>
      <c r="I103" s="211"/>
      <c r="J103" s="207"/>
      <c r="K103" s="207"/>
      <c r="L103" s="212"/>
      <c r="M103" s="213"/>
      <c r="N103" s="214"/>
      <c r="O103" s="214"/>
      <c r="P103" s="214"/>
      <c r="Q103" s="214"/>
      <c r="R103" s="214"/>
      <c r="S103" s="214"/>
      <c r="T103" s="215"/>
      <c r="AT103" s="216" t="s">
        <v>180</v>
      </c>
      <c r="AU103" s="216" t="s">
        <v>90</v>
      </c>
      <c r="AV103" s="14" t="s">
        <v>90</v>
      </c>
      <c r="AW103" s="14" t="s">
        <v>42</v>
      </c>
      <c r="AX103" s="14" t="s">
        <v>81</v>
      </c>
      <c r="AY103" s="216" t="s">
        <v>171</v>
      </c>
    </row>
    <row r="104" spans="1:65" s="15" customFormat="1" x14ac:dyDescent="0.2">
      <c r="B104" s="217"/>
      <c r="C104" s="218"/>
      <c r="D104" s="197" t="s">
        <v>180</v>
      </c>
      <c r="E104" s="219" t="s">
        <v>79</v>
      </c>
      <c r="F104" s="220" t="s">
        <v>183</v>
      </c>
      <c r="G104" s="218"/>
      <c r="H104" s="221">
        <v>1</v>
      </c>
      <c r="I104" s="222"/>
      <c r="J104" s="218"/>
      <c r="K104" s="218"/>
      <c r="L104" s="223"/>
      <c r="M104" s="224"/>
      <c r="N104" s="225"/>
      <c r="O104" s="225"/>
      <c r="P104" s="225"/>
      <c r="Q104" s="225"/>
      <c r="R104" s="225"/>
      <c r="S104" s="225"/>
      <c r="T104" s="226"/>
      <c r="AT104" s="227" t="s">
        <v>180</v>
      </c>
      <c r="AU104" s="227" t="s">
        <v>90</v>
      </c>
      <c r="AV104" s="15" t="s">
        <v>178</v>
      </c>
      <c r="AW104" s="15" t="s">
        <v>42</v>
      </c>
      <c r="AX104" s="15" t="s">
        <v>88</v>
      </c>
      <c r="AY104" s="227" t="s">
        <v>171</v>
      </c>
    </row>
    <row r="105" spans="1:65" s="2" customFormat="1" ht="16.5" customHeight="1" x14ac:dyDescent="0.2">
      <c r="A105" s="37"/>
      <c r="B105" s="38"/>
      <c r="C105" s="182" t="s">
        <v>90</v>
      </c>
      <c r="D105" s="182" t="s">
        <v>173</v>
      </c>
      <c r="E105" s="183" t="s">
        <v>184</v>
      </c>
      <c r="F105" s="184" t="s">
        <v>185</v>
      </c>
      <c r="G105" s="185" t="s">
        <v>176</v>
      </c>
      <c r="H105" s="186">
        <v>1</v>
      </c>
      <c r="I105" s="187"/>
      <c r="J105" s="188">
        <f>ROUND(I105*H105,2)</f>
        <v>0</v>
      </c>
      <c r="K105" s="184" t="s">
        <v>177</v>
      </c>
      <c r="L105" s="42"/>
      <c r="M105" s="189" t="s">
        <v>79</v>
      </c>
      <c r="N105" s="190" t="s">
        <v>51</v>
      </c>
      <c r="O105" s="67"/>
      <c r="P105" s="191">
        <f>O105*H105</f>
        <v>0</v>
      </c>
      <c r="Q105" s="191">
        <v>0.2</v>
      </c>
      <c r="R105" s="191">
        <f>Q105*H105</f>
        <v>0.2</v>
      </c>
      <c r="S105" s="191">
        <v>0</v>
      </c>
      <c r="T105" s="192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193" t="s">
        <v>178</v>
      </c>
      <c r="AT105" s="193" t="s">
        <v>173</v>
      </c>
      <c r="AU105" s="193" t="s">
        <v>90</v>
      </c>
      <c r="AY105" s="19" t="s">
        <v>171</v>
      </c>
      <c r="BE105" s="194">
        <f>IF(N105="základní",J105,0)</f>
        <v>0</v>
      </c>
      <c r="BF105" s="194">
        <f>IF(N105="snížená",J105,0)</f>
        <v>0</v>
      </c>
      <c r="BG105" s="194">
        <f>IF(N105="zákl. přenesená",J105,0)</f>
        <v>0</v>
      </c>
      <c r="BH105" s="194">
        <f>IF(N105="sníž. přenesená",J105,0)</f>
        <v>0</v>
      </c>
      <c r="BI105" s="194">
        <f>IF(N105="nulová",J105,0)</f>
        <v>0</v>
      </c>
      <c r="BJ105" s="19" t="s">
        <v>88</v>
      </c>
      <c r="BK105" s="194">
        <f>ROUND(I105*H105,2)</f>
        <v>0</v>
      </c>
      <c r="BL105" s="19" t="s">
        <v>178</v>
      </c>
      <c r="BM105" s="193" t="s">
        <v>186</v>
      </c>
    </row>
    <row r="106" spans="1:65" s="13" customFormat="1" x14ac:dyDescent="0.2">
      <c r="B106" s="195"/>
      <c r="C106" s="196"/>
      <c r="D106" s="197" t="s">
        <v>180</v>
      </c>
      <c r="E106" s="198" t="s">
        <v>79</v>
      </c>
      <c r="F106" s="199" t="s">
        <v>181</v>
      </c>
      <c r="G106" s="196"/>
      <c r="H106" s="198" t="s">
        <v>79</v>
      </c>
      <c r="I106" s="200"/>
      <c r="J106" s="196"/>
      <c r="K106" s="196"/>
      <c r="L106" s="201"/>
      <c r="M106" s="202"/>
      <c r="N106" s="203"/>
      <c r="O106" s="203"/>
      <c r="P106" s="203"/>
      <c r="Q106" s="203"/>
      <c r="R106" s="203"/>
      <c r="S106" s="203"/>
      <c r="T106" s="204"/>
      <c r="AT106" s="205" t="s">
        <v>180</v>
      </c>
      <c r="AU106" s="205" t="s">
        <v>90</v>
      </c>
      <c r="AV106" s="13" t="s">
        <v>88</v>
      </c>
      <c r="AW106" s="13" t="s">
        <v>42</v>
      </c>
      <c r="AX106" s="13" t="s">
        <v>81</v>
      </c>
      <c r="AY106" s="205" t="s">
        <v>171</v>
      </c>
    </row>
    <row r="107" spans="1:65" s="14" customFormat="1" x14ac:dyDescent="0.2">
      <c r="B107" s="206"/>
      <c r="C107" s="207"/>
      <c r="D107" s="197" t="s">
        <v>180</v>
      </c>
      <c r="E107" s="208" t="s">
        <v>79</v>
      </c>
      <c r="F107" s="209" t="s">
        <v>187</v>
      </c>
      <c r="G107" s="207"/>
      <c r="H107" s="210">
        <v>1</v>
      </c>
      <c r="I107" s="211"/>
      <c r="J107" s="207"/>
      <c r="K107" s="207"/>
      <c r="L107" s="212"/>
      <c r="M107" s="213"/>
      <c r="N107" s="214"/>
      <c r="O107" s="214"/>
      <c r="P107" s="214"/>
      <c r="Q107" s="214"/>
      <c r="R107" s="214"/>
      <c r="S107" s="214"/>
      <c r="T107" s="215"/>
      <c r="AT107" s="216" t="s">
        <v>180</v>
      </c>
      <c r="AU107" s="216" t="s">
        <v>90</v>
      </c>
      <c r="AV107" s="14" t="s">
        <v>90</v>
      </c>
      <c r="AW107" s="14" t="s">
        <v>42</v>
      </c>
      <c r="AX107" s="14" t="s">
        <v>81</v>
      </c>
      <c r="AY107" s="216" t="s">
        <v>171</v>
      </c>
    </row>
    <row r="108" spans="1:65" s="13" customFormat="1" x14ac:dyDescent="0.2">
      <c r="B108" s="195"/>
      <c r="C108" s="196"/>
      <c r="D108" s="197" t="s">
        <v>180</v>
      </c>
      <c r="E108" s="198" t="s">
        <v>79</v>
      </c>
      <c r="F108" s="199" t="s">
        <v>188</v>
      </c>
      <c r="G108" s="196"/>
      <c r="H108" s="198" t="s">
        <v>79</v>
      </c>
      <c r="I108" s="200"/>
      <c r="J108" s="196"/>
      <c r="K108" s="196"/>
      <c r="L108" s="201"/>
      <c r="M108" s="202"/>
      <c r="N108" s="203"/>
      <c r="O108" s="203"/>
      <c r="P108" s="203"/>
      <c r="Q108" s="203"/>
      <c r="R108" s="203"/>
      <c r="S108" s="203"/>
      <c r="T108" s="204"/>
      <c r="AT108" s="205" t="s">
        <v>180</v>
      </c>
      <c r="AU108" s="205" t="s">
        <v>90</v>
      </c>
      <c r="AV108" s="13" t="s">
        <v>88</v>
      </c>
      <c r="AW108" s="13" t="s">
        <v>42</v>
      </c>
      <c r="AX108" s="13" t="s">
        <v>81</v>
      </c>
      <c r="AY108" s="205" t="s">
        <v>171</v>
      </c>
    </row>
    <row r="109" spans="1:65" s="13" customFormat="1" x14ac:dyDescent="0.2">
      <c r="B109" s="195"/>
      <c r="C109" s="196"/>
      <c r="D109" s="197" t="s">
        <v>180</v>
      </c>
      <c r="E109" s="198" t="s">
        <v>79</v>
      </c>
      <c r="F109" s="199" t="s">
        <v>189</v>
      </c>
      <c r="G109" s="196"/>
      <c r="H109" s="198" t="s">
        <v>79</v>
      </c>
      <c r="I109" s="200"/>
      <c r="J109" s="196"/>
      <c r="K109" s="196"/>
      <c r="L109" s="201"/>
      <c r="M109" s="202"/>
      <c r="N109" s="203"/>
      <c r="O109" s="203"/>
      <c r="P109" s="203"/>
      <c r="Q109" s="203"/>
      <c r="R109" s="203"/>
      <c r="S109" s="203"/>
      <c r="T109" s="204"/>
      <c r="AT109" s="205" t="s">
        <v>180</v>
      </c>
      <c r="AU109" s="205" t="s">
        <v>90</v>
      </c>
      <c r="AV109" s="13" t="s">
        <v>88</v>
      </c>
      <c r="AW109" s="13" t="s">
        <v>42</v>
      </c>
      <c r="AX109" s="13" t="s">
        <v>81</v>
      </c>
      <c r="AY109" s="205" t="s">
        <v>171</v>
      </c>
    </row>
    <row r="110" spans="1:65" s="13" customFormat="1" x14ac:dyDescent="0.2">
      <c r="B110" s="195"/>
      <c r="C110" s="196"/>
      <c r="D110" s="197" t="s">
        <v>180</v>
      </c>
      <c r="E110" s="198" t="s">
        <v>79</v>
      </c>
      <c r="F110" s="199" t="s">
        <v>190</v>
      </c>
      <c r="G110" s="196"/>
      <c r="H110" s="198" t="s">
        <v>79</v>
      </c>
      <c r="I110" s="200"/>
      <c r="J110" s="196"/>
      <c r="K110" s="196"/>
      <c r="L110" s="201"/>
      <c r="M110" s="202"/>
      <c r="N110" s="203"/>
      <c r="O110" s="203"/>
      <c r="P110" s="203"/>
      <c r="Q110" s="203"/>
      <c r="R110" s="203"/>
      <c r="S110" s="203"/>
      <c r="T110" s="204"/>
      <c r="AT110" s="205" t="s">
        <v>180</v>
      </c>
      <c r="AU110" s="205" t="s">
        <v>90</v>
      </c>
      <c r="AV110" s="13" t="s">
        <v>88</v>
      </c>
      <c r="AW110" s="13" t="s">
        <v>42</v>
      </c>
      <c r="AX110" s="13" t="s">
        <v>81</v>
      </c>
      <c r="AY110" s="205" t="s">
        <v>171</v>
      </c>
    </row>
    <row r="111" spans="1:65" s="13" customFormat="1" x14ac:dyDescent="0.2">
      <c r="B111" s="195"/>
      <c r="C111" s="196"/>
      <c r="D111" s="197" t="s">
        <v>180</v>
      </c>
      <c r="E111" s="198" t="s">
        <v>79</v>
      </c>
      <c r="F111" s="199" t="s">
        <v>191</v>
      </c>
      <c r="G111" s="196"/>
      <c r="H111" s="198" t="s">
        <v>79</v>
      </c>
      <c r="I111" s="200"/>
      <c r="J111" s="196"/>
      <c r="K111" s="196"/>
      <c r="L111" s="201"/>
      <c r="M111" s="202"/>
      <c r="N111" s="203"/>
      <c r="O111" s="203"/>
      <c r="P111" s="203"/>
      <c r="Q111" s="203"/>
      <c r="R111" s="203"/>
      <c r="S111" s="203"/>
      <c r="T111" s="204"/>
      <c r="AT111" s="205" t="s">
        <v>180</v>
      </c>
      <c r="AU111" s="205" t="s">
        <v>90</v>
      </c>
      <c r="AV111" s="13" t="s">
        <v>88</v>
      </c>
      <c r="AW111" s="13" t="s">
        <v>42</v>
      </c>
      <c r="AX111" s="13" t="s">
        <v>81</v>
      </c>
      <c r="AY111" s="205" t="s">
        <v>171</v>
      </c>
    </row>
    <row r="112" spans="1:65" s="15" customFormat="1" x14ac:dyDescent="0.2">
      <c r="B112" s="217"/>
      <c r="C112" s="218"/>
      <c r="D112" s="197" t="s">
        <v>180</v>
      </c>
      <c r="E112" s="219" t="s">
        <v>79</v>
      </c>
      <c r="F112" s="220" t="s">
        <v>183</v>
      </c>
      <c r="G112" s="218"/>
      <c r="H112" s="221">
        <v>1</v>
      </c>
      <c r="I112" s="222"/>
      <c r="J112" s="218"/>
      <c r="K112" s="218"/>
      <c r="L112" s="223"/>
      <c r="M112" s="224"/>
      <c r="N112" s="225"/>
      <c r="O112" s="225"/>
      <c r="P112" s="225"/>
      <c r="Q112" s="225"/>
      <c r="R112" s="225"/>
      <c r="S112" s="225"/>
      <c r="T112" s="226"/>
      <c r="AT112" s="227" t="s">
        <v>180</v>
      </c>
      <c r="AU112" s="227" t="s">
        <v>90</v>
      </c>
      <c r="AV112" s="15" t="s">
        <v>178</v>
      </c>
      <c r="AW112" s="15" t="s">
        <v>42</v>
      </c>
      <c r="AX112" s="15" t="s">
        <v>88</v>
      </c>
      <c r="AY112" s="227" t="s">
        <v>171</v>
      </c>
    </row>
    <row r="113" spans="1:65" s="12" customFormat="1" ht="22.9" customHeight="1" x14ac:dyDescent="0.2">
      <c r="B113" s="166"/>
      <c r="C113" s="167"/>
      <c r="D113" s="168" t="s">
        <v>80</v>
      </c>
      <c r="E113" s="180" t="s">
        <v>90</v>
      </c>
      <c r="F113" s="180" t="s">
        <v>192</v>
      </c>
      <c r="G113" s="167"/>
      <c r="H113" s="167"/>
      <c r="I113" s="170"/>
      <c r="J113" s="181">
        <f>BK113</f>
        <v>0</v>
      </c>
      <c r="K113" s="167"/>
      <c r="L113" s="172"/>
      <c r="M113" s="173"/>
      <c r="N113" s="174"/>
      <c r="O113" s="174"/>
      <c r="P113" s="175">
        <f>SUM(P114:P127)</f>
        <v>0</v>
      </c>
      <c r="Q113" s="174"/>
      <c r="R113" s="175">
        <f>SUM(R114:R127)</f>
        <v>23.67164052</v>
      </c>
      <c r="S113" s="174"/>
      <c r="T113" s="176">
        <f>SUM(T114:T127)</f>
        <v>0</v>
      </c>
      <c r="AR113" s="177" t="s">
        <v>88</v>
      </c>
      <c r="AT113" s="178" t="s">
        <v>80</v>
      </c>
      <c r="AU113" s="178" t="s">
        <v>88</v>
      </c>
      <c r="AY113" s="177" t="s">
        <v>171</v>
      </c>
      <c r="BK113" s="179">
        <f>SUM(BK114:BK127)</f>
        <v>0</v>
      </c>
    </row>
    <row r="114" spans="1:65" s="2" customFormat="1" ht="24.2" customHeight="1" x14ac:dyDescent="0.2">
      <c r="A114" s="37"/>
      <c r="B114" s="38"/>
      <c r="C114" s="182" t="s">
        <v>193</v>
      </c>
      <c r="D114" s="182" t="s">
        <v>173</v>
      </c>
      <c r="E114" s="183" t="s">
        <v>194</v>
      </c>
      <c r="F114" s="184" t="s">
        <v>195</v>
      </c>
      <c r="G114" s="185" t="s">
        <v>127</v>
      </c>
      <c r="H114" s="186">
        <v>49.271999999999998</v>
      </c>
      <c r="I114" s="187"/>
      <c r="J114" s="188">
        <f>ROUND(I114*H114,2)</f>
        <v>0</v>
      </c>
      <c r="K114" s="184" t="s">
        <v>196</v>
      </c>
      <c r="L114" s="42"/>
      <c r="M114" s="189" t="s">
        <v>79</v>
      </c>
      <c r="N114" s="190" t="s">
        <v>51</v>
      </c>
      <c r="O114" s="67"/>
      <c r="P114" s="191">
        <f>O114*H114</f>
        <v>0</v>
      </c>
      <c r="Q114" s="191">
        <v>3.1E-4</v>
      </c>
      <c r="R114" s="191">
        <f>Q114*H114</f>
        <v>1.5274319999999999E-2</v>
      </c>
      <c r="S114" s="191">
        <v>0</v>
      </c>
      <c r="T114" s="192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193" t="s">
        <v>178</v>
      </c>
      <c r="AT114" s="193" t="s">
        <v>173</v>
      </c>
      <c r="AU114" s="193" t="s">
        <v>90</v>
      </c>
      <c r="AY114" s="19" t="s">
        <v>171</v>
      </c>
      <c r="BE114" s="194">
        <f>IF(N114="základní",J114,0)</f>
        <v>0</v>
      </c>
      <c r="BF114" s="194">
        <f>IF(N114="snížená",J114,0)</f>
        <v>0</v>
      </c>
      <c r="BG114" s="194">
        <f>IF(N114="zákl. přenesená",J114,0)</f>
        <v>0</v>
      </c>
      <c r="BH114" s="194">
        <f>IF(N114="sníž. přenesená",J114,0)</f>
        <v>0</v>
      </c>
      <c r="BI114" s="194">
        <f>IF(N114="nulová",J114,0)</f>
        <v>0</v>
      </c>
      <c r="BJ114" s="19" t="s">
        <v>88</v>
      </c>
      <c r="BK114" s="194">
        <f>ROUND(I114*H114,2)</f>
        <v>0</v>
      </c>
      <c r="BL114" s="19" t="s">
        <v>178</v>
      </c>
      <c r="BM114" s="193" t="s">
        <v>197</v>
      </c>
    </row>
    <row r="115" spans="1:65" s="2" customFormat="1" x14ac:dyDescent="0.2">
      <c r="A115" s="37"/>
      <c r="B115" s="38"/>
      <c r="C115" s="39"/>
      <c r="D115" s="228" t="s">
        <v>198</v>
      </c>
      <c r="E115" s="39"/>
      <c r="F115" s="229" t="s">
        <v>199</v>
      </c>
      <c r="G115" s="39"/>
      <c r="H115" s="39"/>
      <c r="I115" s="230"/>
      <c r="J115" s="39"/>
      <c r="K115" s="39"/>
      <c r="L115" s="42"/>
      <c r="M115" s="231"/>
      <c r="N115" s="232"/>
      <c r="O115" s="67"/>
      <c r="P115" s="67"/>
      <c r="Q115" s="67"/>
      <c r="R115" s="67"/>
      <c r="S115" s="67"/>
      <c r="T115" s="68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19" t="s">
        <v>198</v>
      </c>
      <c r="AU115" s="19" t="s">
        <v>90</v>
      </c>
    </row>
    <row r="116" spans="1:65" s="13" customFormat="1" x14ac:dyDescent="0.2">
      <c r="B116" s="195"/>
      <c r="C116" s="196"/>
      <c r="D116" s="197" t="s">
        <v>180</v>
      </c>
      <c r="E116" s="198" t="s">
        <v>79</v>
      </c>
      <c r="F116" s="199" t="s">
        <v>181</v>
      </c>
      <c r="G116" s="196"/>
      <c r="H116" s="198" t="s">
        <v>79</v>
      </c>
      <c r="I116" s="200"/>
      <c r="J116" s="196"/>
      <c r="K116" s="196"/>
      <c r="L116" s="201"/>
      <c r="M116" s="202"/>
      <c r="N116" s="203"/>
      <c r="O116" s="203"/>
      <c r="P116" s="203"/>
      <c r="Q116" s="203"/>
      <c r="R116" s="203"/>
      <c r="S116" s="203"/>
      <c r="T116" s="204"/>
      <c r="AT116" s="205" t="s">
        <v>180</v>
      </c>
      <c r="AU116" s="205" t="s">
        <v>90</v>
      </c>
      <c r="AV116" s="13" t="s">
        <v>88</v>
      </c>
      <c r="AW116" s="13" t="s">
        <v>42</v>
      </c>
      <c r="AX116" s="13" t="s">
        <v>81</v>
      </c>
      <c r="AY116" s="205" t="s">
        <v>171</v>
      </c>
    </row>
    <row r="117" spans="1:65" s="14" customFormat="1" x14ac:dyDescent="0.2">
      <c r="B117" s="206"/>
      <c r="C117" s="207"/>
      <c r="D117" s="197" t="s">
        <v>180</v>
      </c>
      <c r="E117" s="208" t="s">
        <v>79</v>
      </c>
      <c r="F117" s="209" t="s">
        <v>200</v>
      </c>
      <c r="G117" s="207"/>
      <c r="H117" s="210">
        <v>40.368000000000002</v>
      </c>
      <c r="I117" s="211"/>
      <c r="J117" s="207"/>
      <c r="K117" s="207"/>
      <c r="L117" s="212"/>
      <c r="M117" s="213"/>
      <c r="N117" s="214"/>
      <c r="O117" s="214"/>
      <c r="P117" s="214"/>
      <c r="Q117" s="214"/>
      <c r="R117" s="214"/>
      <c r="S117" s="214"/>
      <c r="T117" s="215"/>
      <c r="AT117" s="216" t="s">
        <v>180</v>
      </c>
      <c r="AU117" s="216" t="s">
        <v>90</v>
      </c>
      <c r="AV117" s="14" t="s">
        <v>90</v>
      </c>
      <c r="AW117" s="14" t="s">
        <v>42</v>
      </c>
      <c r="AX117" s="14" t="s">
        <v>81</v>
      </c>
      <c r="AY117" s="216" t="s">
        <v>171</v>
      </c>
    </row>
    <row r="118" spans="1:65" s="14" customFormat="1" x14ac:dyDescent="0.2">
      <c r="B118" s="206"/>
      <c r="C118" s="207"/>
      <c r="D118" s="197" t="s">
        <v>180</v>
      </c>
      <c r="E118" s="208" t="s">
        <v>79</v>
      </c>
      <c r="F118" s="209" t="s">
        <v>201</v>
      </c>
      <c r="G118" s="207"/>
      <c r="H118" s="210">
        <v>8.9039999999999999</v>
      </c>
      <c r="I118" s="211"/>
      <c r="J118" s="207"/>
      <c r="K118" s="207"/>
      <c r="L118" s="212"/>
      <c r="M118" s="213"/>
      <c r="N118" s="214"/>
      <c r="O118" s="214"/>
      <c r="P118" s="214"/>
      <c r="Q118" s="214"/>
      <c r="R118" s="214"/>
      <c r="S118" s="214"/>
      <c r="T118" s="215"/>
      <c r="AT118" s="216" t="s">
        <v>180</v>
      </c>
      <c r="AU118" s="216" t="s">
        <v>90</v>
      </c>
      <c r="AV118" s="14" t="s">
        <v>90</v>
      </c>
      <c r="AW118" s="14" t="s">
        <v>42</v>
      </c>
      <c r="AX118" s="14" t="s">
        <v>81</v>
      </c>
      <c r="AY118" s="216" t="s">
        <v>171</v>
      </c>
    </row>
    <row r="119" spans="1:65" s="15" customFormat="1" x14ac:dyDescent="0.2">
      <c r="B119" s="217"/>
      <c r="C119" s="218"/>
      <c r="D119" s="197" t="s">
        <v>180</v>
      </c>
      <c r="E119" s="219" t="s">
        <v>79</v>
      </c>
      <c r="F119" s="220" t="s">
        <v>183</v>
      </c>
      <c r="G119" s="218"/>
      <c r="H119" s="221">
        <v>49.271999999999998</v>
      </c>
      <c r="I119" s="222"/>
      <c r="J119" s="218"/>
      <c r="K119" s="218"/>
      <c r="L119" s="223"/>
      <c r="M119" s="224"/>
      <c r="N119" s="225"/>
      <c r="O119" s="225"/>
      <c r="P119" s="225"/>
      <c r="Q119" s="225"/>
      <c r="R119" s="225"/>
      <c r="S119" s="225"/>
      <c r="T119" s="226"/>
      <c r="AT119" s="227" t="s">
        <v>180</v>
      </c>
      <c r="AU119" s="227" t="s">
        <v>90</v>
      </c>
      <c r="AV119" s="15" t="s">
        <v>178</v>
      </c>
      <c r="AW119" s="15" t="s">
        <v>42</v>
      </c>
      <c r="AX119" s="15" t="s">
        <v>88</v>
      </c>
      <c r="AY119" s="227" t="s">
        <v>171</v>
      </c>
    </row>
    <row r="120" spans="1:65" s="2" customFormat="1" ht="16.5" customHeight="1" x14ac:dyDescent="0.2">
      <c r="A120" s="37"/>
      <c r="B120" s="38"/>
      <c r="C120" s="233" t="s">
        <v>178</v>
      </c>
      <c r="D120" s="233" t="s">
        <v>202</v>
      </c>
      <c r="E120" s="234" t="s">
        <v>203</v>
      </c>
      <c r="F120" s="235" t="s">
        <v>204</v>
      </c>
      <c r="G120" s="236" t="s">
        <v>127</v>
      </c>
      <c r="H120" s="237">
        <v>58.363</v>
      </c>
      <c r="I120" s="238"/>
      <c r="J120" s="239">
        <f>ROUND(I120*H120,2)</f>
        <v>0</v>
      </c>
      <c r="K120" s="235" t="s">
        <v>196</v>
      </c>
      <c r="L120" s="240"/>
      <c r="M120" s="241" t="s">
        <v>79</v>
      </c>
      <c r="N120" s="242" t="s">
        <v>51</v>
      </c>
      <c r="O120" s="67"/>
      <c r="P120" s="191">
        <f>O120*H120</f>
        <v>0</v>
      </c>
      <c r="Q120" s="191">
        <v>1E-3</v>
      </c>
      <c r="R120" s="191">
        <f>Q120*H120</f>
        <v>5.8362999999999998E-2</v>
      </c>
      <c r="S120" s="191">
        <v>0</v>
      </c>
      <c r="T120" s="192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193" t="s">
        <v>205</v>
      </c>
      <c r="AT120" s="193" t="s">
        <v>202</v>
      </c>
      <c r="AU120" s="193" t="s">
        <v>90</v>
      </c>
      <c r="AY120" s="19" t="s">
        <v>171</v>
      </c>
      <c r="BE120" s="194">
        <f>IF(N120="základní",J120,0)</f>
        <v>0</v>
      </c>
      <c r="BF120" s="194">
        <f>IF(N120="snížená",J120,0)</f>
        <v>0</v>
      </c>
      <c r="BG120" s="194">
        <f>IF(N120="zákl. přenesená",J120,0)</f>
        <v>0</v>
      </c>
      <c r="BH120" s="194">
        <f>IF(N120="sníž. přenesená",J120,0)</f>
        <v>0</v>
      </c>
      <c r="BI120" s="194">
        <f>IF(N120="nulová",J120,0)</f>
        <v>0</v>
      </c>
      <c r="BJ120" s="19" t="s">
        <v>88</v>
      </c>
      <c r="BK120" s="194">
        <f>ROUND(I120*H120,2)</f>
        <v>0</v>
      </c>
      <c r="BL120" s="19" t="s">
        <v>178</v>
      </c>
      <c r="BM120" s="193" t="s">
        <v>206</v>
      </c>
    </row>
    <row r="121" spans="1:65" s="14" customFormat="1" x14ac:dyDescent="0.2">
      <c r="B121" s="206"/>
      <c r="C121" s="207"/>
      <c r="D121" s="197" t="s">
        <v>180</v>
      </c>
      <c r="E121" s="207"/>
      <c r="F121" s="209" t="s">
        <v>207</v>
      </c>
      <c r="G121" s="207"/>
      <c r="H121" s="210">
        <v>58.363</v>
      </c>
      <c r="I121" s="211"/>
      <c r="J121" s="207"/>
      <c r="K121" s="207"/>
      <c r="L121" s="212"/>
      <c r="M121" s="213"/>
      <c r="N121" s="214"/>
      <c r="O121" s="214"/>
      <c r="P121" s="214"/>
      <c r="Q121" s="214"/>
      <c r="R121" s="214"/>
      <c r="S121" s="214"/>
      <c r="T121" s="215"/>
      <c r="AT121" s="216" t="s">
        <v>180</v>
      </c>
      <c r="AU121" s="216" t="s">
        <v>90</v>
      </c>
      <c r="AV121" s="14" t="s">
        <v>90</v>
      </c>
      <c r="AW121" s="14" t="s">
        <v>4</v>
      </c>
      <c r="AX121" s="14" t="s">
        <v>88</v>
      </c>
      <c r="AY121" s="216" t="s">
        <v>171</v>
      </c>
    </row>
    <row r="122" spans="1:65" s="2" customFormat="1" ht="37.9" customHeight="1" x14ac:dyDescent="0.2">
      <c r="A122" s="37"/>
      <c r="B122" s="38"/>
      <c r="C122" s="182" t="s">
        <v>208</v>
      </c>
      <c r="D122" s="182" t="s">
        <v>173</v>
      </c>
      <c r="E122" s="183" t="s">
        <v>209</v>
      </c>
      <c r="F122" s="184" t="s">
        <v>210</v>
      </c>
      <c r="G122" s="185" t="s">
        <v>211</v>
      </c>
      <c r="H122" s="186">
        <v>82.12</v>
      </c>
      <c r="I122" s="187"/>
      <c r="J122" s="188">
        <f>ROUND(I122*H122,2)</f>
        <v>0</v>
      </c>
      <c r="K122" s="184" t="s">
        <v>196</v>
      </c>
      <c r="L122" s="42"/>
      <c r="M122" s="189" t="s">
        <v>79</v>
      </c>
      <c r="N122" s="190" t="s">
        <v>51</v>
      </c>
      <c r="O122" s="67"/>
      <c r="P122" s="191">
        <f>O122*H122</f>
        <v>0</v>
      </c>
      <c r="Q122" s="191">
        <v>0.28736</v>
      </c>
      <c r="R122" s="191">
        <f>Q122*H122</f>
        <v>23.598003200000001</v>
      </c>
      <c r="S122" s="191">
        <v>0</v>
      </c>
      <c r="T122" s="192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193" t="s">
        <v>178</v>
      </c>
      <c r="AT122" s="193" t="s">
        <v>173</v>
      </c>
      <c r="AU122" s="193" t="s">
        <v>90</v>
      </c>
      <c r="AY122" s="19" t="s">
        <v>171</v>
      </c>
      <c r="BE122" s="194">
        <f>IF(N122="základní",J122,0)</f>
        <v>0</v>
      </c>
      <c r="BF122" s="194">
        <f>IF(N122="snížená",J122,0)</f>
        <v>0</v>
      </c>
      <c r="BG122" s="194">
        <f>IF(N122="zákl. přenesená",J122,0)</f>
        <v>0</v>
      </c>
      <c r="BH122" s="194">
        <f>IF(N122="sníž. přenesená",J122,0)</f>
        <v>0</v>
      </c>
      <c r="BI122" s="194">
        <f>IF(N122="nulová",J122,0)</f>
        <v>0</v>
      </c>
      <c r="BJ122" s="19" t="s">
        <v>88</v>
      </c>
      <c r="BK122" s="194">
        <f>ROUND(I122*H122,2)</f>
        <v>0</v>
      </c>
      <c r="BL122" s="19" t="s">
        <v>178</v>
      </c>
      <c r="BM122" s="193" t="s">
        <v>212</v>
      </c>
    </row>
    <row r="123" spans="1:65" s="2" customFormat="1" x14ac:dyDescent="0.2">
      <c r="A123" s="37"/>
      <c r="B123" s="38"/>
      <c r="C123" s="39"/>
      <c r="D123" s="228" t="s">
        <v>198</v>
      </c>
      <c r="E123" s="39"/>
      <c r="F123" s="229" t="s">
        <v>213</v>
      </c>
      <c r="G123" s="39"/>
      <c r="H123" s="39"/>
      <c r="I123" s="230"/>
      <c r="J123" s="39"/>
      <c r="K123" s="39"/>
      <c r="L123" s="42"/>
      <c r="M123" s="231"/>
      <c r="N123" s="232"/>
      <c r="O123" s="67"/>
      <c r="P123" s="67"/>
      <c r="Q123" s="67"/>
      <c r="R123" s="67"/>
      <c r="S123" s="67"/>
      <c r="T123" s="68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9" t="s">
        <v>198</v>
      </c>
      <c r="AU123" s="19" t="s">
        <v>90</v>
      </c>
    </row>
    <row r="124" spans="1:65" s="13" customFormat="1" x14ac:dyDescent="0.2">
      <c r="B124" s="195"/>
      <c r="C124" s="196"/>
      <c r="D124" s="197" t="s">
        <v>180</v>
      </c>
      <c r="E124" s="198" t="s">
        <v>79</v>
      </c>
      <c r="F124" s="199" t="s">
        <v>181</v>
      </c>
      <c r="G124" s="196"/>
      <c r="H124" s="198" t="s">
        <v>79</v>
      </c>
      <c r="I124" s="200"/>
      <c r="J124" s="196"/>
      <c r="K124" s="196"/>
      <c r="L124" s="201"/>
      <c r="M124" s="202"/>
      <c r="N124" s="203"/>
      <c r="O124" s="203"/>
      <c r="P124" s="203"/>
      <c r="Q124" s="203"/>
      <c r="R124" s="203"/>
      <c r="S124" s="203"/>
      <c r="T124" s="204"/>
      <c r="AT124" s="205" t="s">
        <v>180</v>
      </c>
      <c r="AU124" s="205" t="s">
        <v>90</v>
      </c>
      <c r="AV124" s="13" t="s">
        <v>88</v>
      </c>
      <c r="AW124" s="13" t="s">
        <v>42</v>
      </c>
      <c r="AX124" s="13" t="s">
        <v>81</v>
      </c>
      <c r="AY124" s="205" t="s">
        <v>171</v>
      </c>
    </row>
    <row r="125" spans="1:65" s="14" customFormat="1" x14ac:dyDescent="0.2">
      <c r="B125" s="206"/>
      <c r="C125" s="207"/>
      <c r="D125" s="197" t="s">
        <v>180</v>
      </c>
      <c r="E125" s="208" t="s">
        <v>79</v>
      </c>
      <c r="F125" s="209" t="s">
        <v>214</v>
      </c>
      <c r="G125" s="207"/>
      <c r="H125" s="210">
        <v>67.28</v>
      </c>
      <c r="I125" s="211"/>
      <c r="J125" s="207"/>
      <c r="K125" s="207"/>
      <c r="L125" s="212"/>
      <c r="M125" s="213"/>
      <c r="N125" s="214"/>
      <c r="O125" s="214"/>
      <c r="P125" s="214"/>
      <c r="Q125" s="214"/>
      <c r="R125" s="214"/>
      <c r="S125" s="214"/>
      <c r="T125" s="215"/>
      <c r="AT125" s="216" t="s">
        <v>180</v>
      </c>
      <c r="AU125" s="216" t="s">
        <v>90</v>
      </c>
      <c r="AV125" s="14" t="s">
        <v>90</v>
      </c>
      <c r="AW125" s="14" t="s">
        <v>42</v>
      </c>
      <c r="AX125" s="14" t="s">
        <v>81</v>
      </c>
      <c r="AY125" s="216" t="s">
        <v>171</v>
      </c>
    </row>
    <row r="126" spans="1:65" s="14" customFormat="1" x14ac:dyDescent="0.2">
      <c r="B126" s="206"/>
      <c r="C126" s="207"/>
      <c r="D126" s="197" t="s">
        <v>180</v>
      </c>
      <c r="E126" s="208" t="s">
        <v>79</v>
      </c>
      <c r="F126" s="209" t="s">
        <v>215</v>
      </c>
      <c r="G126" s="207"/>
      <c r="H126" s="210">
        <v>14.84</v>
      </c>
      <c r="I126" s="211"/>
      <c r="J126" s="207"/>
      <c r="K126" s="207"/>
      <c r="L126" s="212"/>
      <c r="M126" s="213"/>
      <c r="N126" s="214"/>
      <c r="O126" s="214"/>
      <c r="P126" s="214"/>
      <c r="Q126" s="214"/>
      <c r="R126" s="214"/>
      <c r="S126" s="214"/>
      <c r="T126" s="215"/>
      <c r="AT126" s="216" t="s">
        <v>180</v>
      </c>
      <c r="AU126" s="216" t="s">
        <v>90</v>
      </c>
      <c r="AV126" s="14" t="s">
        <v>90</v>
      </c>
      <c r="AW126" s="14" t="s">
        <v>42</v>
      </c>
      <c r="AX126" s="14" t="s">
        <v>81</v>
      </c>
      <c r="AY126" s="216" t="s">
        <v>171</v>
      </c>
    </row>
    <row r="127" spans="1:65" s="15" customFormat="1" x14ac:dyDescent="0.2">
      <c r="B127" s="217"/>
      <c r="C127" s="218"/>
      <c r="D127" s="197" t="s">
        <v>180</v>
      </c>
      <c r="E127" s="219" t="s">
        <v>79</v>
      </c>
      <c r="F127" s="220" t="s">
        <v>183</v>
      </c>
      <c r="G127" s="218"/>
      <c r="H127" s="221">
        <v>82.12</v>
      </c>
      <c r="I127" s="222"/>
      <c r="J127" s="218"/>
      <c r="K127" s="218"/>
      <c r="L127" s="223"/>
      <c r="M127" s="224"/>
      <c r="N127" s="225"/>
      <c r="O127" s="225"/>
      <c r="P127" s="225"/>
      <c r="Q127" s="225"/>
      <c r="R127" s="225"/>
      <c r="S127" s="225"/>
      <c r="T127" s="226"/>
      <c r="AT127" s="227" t="s">
        <v>180</v>
      </c>
      <c r="AU127" s="227" t="s">
        <v>90</v>
      </c>
      <c r="AV127" s="15" t="s">
        <v>178</v>
      </c>
      <c r="AW127" s="15" t="s">
        <v>42</v>
      </c>
      <c r="AX127" s="15" t="s">
        <v>88</v>
      </c>
      <c r="AY127" s="227" t="s">
        <v>171</v>
      </c>
    </row>
    <row r="128" spans="1:65" s="12" customFormat="1" ht="22.9" customHeight="1" x14ac:dyDescent="0.2">
      <c r="B128" s="166"/>
      <c r="C128" s="167"/>
      <c r="D128" s="168" t="s">
        <v>80</v>
      </c>
      <c r="E128" s="180" t="s">
        <v>193</v>
      </c>
      <c r="F128" s="180" t="s">
        <v>216</v>
      </c>
      <c r="G128" s="167"/>
      <c r="H128" s="167"/>
      <c r="I128" s="170"/>
      <c r="J128" s="181">
        <f>BK128</f>
        <v>0</v>
      </c>
      <c r="K128" s="167"/>
      <c r="L128" s="172"/>
      <c r="M128" s="173"/>
      <c r="N128" s="174"/>
      <c r="O128" s="174"/>
      <c r="P128" s="175">
        <f>SUM(P129:P182)</f>
        <v>0</v>
      </c>
      <c r="Q128" s="174"/>
      <c r="R128" s="175">
        <f>SUM(R129:R182)</f>
        <v>173.76510174999999</v>
      </c>
      <c r="S128" s="174"/>
      <c r="T128" s="176">
        <f>SUM(T129:T182)</f>
        <v>11.329499999999999</v>
      </c>
      <c r="AR128" s="177" t="s">
        <v>88</v>
      </c>
      <c r="AT128" s="178" t="s">
        <v>80</v>
      </c>
      <c r="AU128" s="178" t="s">
        <v>88</v>
      </c>
      <c r="AY128" s="177" t="s">
        <v>171</v>
      </c>
      <c r="BK128" s="179">
        <f>SUM(BK129:BK182)</f>
        <v>0</v>
      </c>
    </row>
    <row r="129" spans="1:65" s="2" customFormat="1" ht="21.75" customHeight="1" x14ac:dyDescent="0.2">
      <c r="A129" s="37"/>
      <c r="B129" s="38"/>
      <c r="C129" s="182" t="s">
        <v>217</v>
      </c>
      <c r="D129" s="182" t="s">
        <v>173</v>
      </c>
      <c r="E129" s="183" t="s">
        <v>218</v>
      </c>
      <c r="F129" s="184" t="s">
        <v>219</v>
      </c>
      <c r="G129" s="185" t="s">
        <v>119</v>
      </c>
      <c r="H129" s="186">
        <v>40.158999999999999</v>
      </c>
      <c r="I129" s="187"/>
      <c r="J129" s="188">
        <f>ROUND(I129*H129,2)</f>
        <v>0</v>
      </c>
      <c r="K129" s="184" t="s">
        <v>177</v>
      </c>
      <c r="L129" s="42"/>
      <c r="M129" s="189" t="s">
        <v>79</v>
      </c>
      <c r="N129" s="190" t="s">
        <v>51</v>
      </c>
      <c r="O129" s="67"/>
      <c r="P129" s="191">
        <f>O129*H129</f>
        <v>0</v>
      </c>
      <c r="Q129" s="191">
        <v>2.1756799999999998</v>
      </c>
      <c r="R129" s="191">
        <f>Q129*H129</f>
        <v>87.373133119999991</v>
      </c>
      <c r="S129" s="191">
        <v>0</v>
      </c>
      <c r="T129" s="192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193" t="s">
        <v>178</v>
      </c>
      <c r="AT129" s="193" t="s">
        <v>173</v>
      </c>
      <c r="AU129" s="193" t="s">
        <v>90</v>
      </c>
      <c r="AY129" s="19" t="s">
        <v>171</v>
      </c>
      <c r="BE129" s="194">
        <f>IF(N129="základní",J129,0)</f>
        <v>0</v>
      </c>
      <c r="BF129" s="194">
        <f>IF(N129="snížená",J129,0)</f>
        <v>0</v>
      </c>
      <c r="BG129" s="194">
        <f>IF(N129="zákl. přenesená",J129,0)</f>
        <v>0</v>
      </c>
      <c r="BH129" s="194">
        <f>IF(N129="sníž. přenesená",J129,0)</f>
        <v>0</v>
      </c>
      <c r="BI129" s="194">
        <f>IF(N129="nulová",J129,0)</f>
        <v>0</v>
      </c>
      <c r="BJ129" s="19" t="s">
        <v>88</v>
      </c>
      <c r="BK129" s="194">
        <f>ROUND(I129*H129,2)</f>
        <v>0</v>
      </c>
      <c r="BL129" s="19" t="s">
        <v>178</v>
      </c>
      <c r="BM129" s="193" t="s">
        <v>220</v>
      </c>
    </row>
    <row r="130" spans="1:65" s="13" customFormat="1" x14ac:dyDescent="0.2">
      <c r="B130" s="195"/>
      <c r="C130" s="196"/>
      <c r="D130" s="197" t="s">
        <v>180</v>
      </c>
      <c r="E130" s="198" t="s">
        <v>79</v>
      </c>
      <c r="F130" s="199" t="s">
        <v>181</v>
      </c>
      <c r="G130" s="196"/>
      <c r="H130" s="198" t="s">
        <v>79</v>
      </c>
      <c r="I130" s="200"/>
      <c r="J130" s="196"/>
      <c r="K130" s="196"/>
      <c r="L130" s="201"/>
      <c r="M130" s="202"/>
      <c r="N130" s="203"/>
      <c r="O130" s="203"/>
      <c r="P130" s="203"/>
      <c r="Q130" s="203"/>
      <c r="R130" s="203"/>
      <c r="S130" s="203"/>
      <c r="T130" s="204"/>
      <c r="AT130" s="205" t="s">
        <v>180</v>
      </c>
      <c r="AU130" s="205" t="s">
        <v>90</v>
      </c>
      <c r="AV130" s="13" t="s">
        <v>88</v>
      </c>
      <c r="AW130" s="13" t="s">
        <v>42</v>
      </c>
      <c r="AX130" s="13" t="s">
        <v>81</v>
      </c>
      <c r="AY130" s="205" t="s">
        <v>171</v>
      </c>
    </row>
    <row r="131" spans="1:65" s="14" customFormat="1" x14ac:dyDescent="0.2">
      <c r="B131" s="206"/>
      <c r="C131" s="207"/>
      <c r="D131" s="197" t="s">
        <v>180</v>
      </c>
      <c r="E131" s="208" t="s">
        <v>79</v>
      </c>
      <c r="F131" s="209" t="s">
        <v>221</v>
      </c>
      <c r="G131" s="207"/>
      <c r="H131" s="210">
        <v>1.4850000000000001</v>
      </c>
      <c r="I131" s="211"/>
      <c r="J131" s="207"/>
      <c r="K131" s="207"/>
      <c r="L131" s="212"/>
      <c r="M131" s="213"/>
      <c r="N131" s="214"/>
      <c r="O131" s="214"/>
      <c r="P131" s="214"/>
      <c r="Q131" s="214"/>
      <c r="R131" s="214"/>
      <c r="S131" s="214"/>
      <c r="T131" s="215"/>
      <c r="AT131" s="216" t="s">
        <v>180</v>
      </c>
      <c r="AU131" s="216" t="s">
        <v>90</v>
      </c>
      <c r="AV131" s="14" t="s">
        <v>90</v>
      </c>
      <c r="AW131" s="14" t="s">
        <v>42</v>
      </c>
      <c r="AX131" s="14" t="s">
        <v>81</v>
      </c>
      <c r="AY131" s="216" t="s">
        <v>171</v>
      </c>
    </row>
    <row r="132" spans="1:65" s="14" customFormat="1" x14ac:dyDescent="0.2">
      <c r="B132" s="206"/>
      <c r="C132" s="207"/>
      <c r="D132" s="197" t="s">
        <v>180</v>
      </c>
      <c r="E132" s="208" t="s">
        <v>79</v>
      </c>
      <c r="F132" s="209" t="s">
        <v>222</v>
      </c>
      <c r="G132" s="207"/>
      <c r="H132" s="210">
        <v>10.853999999999999</v>
      </c>
      <c r="I132" s="211"/>
      <c r="J132" s="207"/>
      <c r="K132" s="207"/>
      <c r="L132" s="212"/>
      <c r="M132" s="213"/>
      <c r="N132" s="214"/>
      <c r="O132" s="214"/>
      <c r="P132" s="214"/>
      <c r="Q132" s="214"/>
      <c r="R132" s="214"/>
      <c r="S132" s="214"/>
      <c r="T132" s="215"/>
      <c r="AT132" s="216" t="s">
        <v>180</v>
      </c>
      <c r="AU132" s="216" t="s">
        <v>90</v>
      </c>
      <c r="AV132" s="14" t="s">
        <v>90</v>
      </c>
      <c r="AW132" s="14" t="s">
        <v>42</v>
      </c>
      <c r="AX132" s="14" t="s">
        <v>81</v>
      </c>
      <c r="AY132" s="216" t="s">
        <v>171</v>
      </c>
    </row>
    <row r="133" spans="1:65" s="14" customFormat="1" x14ac:dyDescent="0.2">
      <c r="B133" s="206"/>
      <c r="C133" s="207"/>
      <c r="D133" s="197" t="s">
        <v>180</v>
      </c>
      <c r="E133" s="208" t="s">
        <v>79</v>
      </c>
      <c r="F133" s="209" t="s">
        <v>223</v>
      </c>
      <c r="G133" s="207"/>
      <c r="H133" s="210">
        <v>27.82</v>
      </c>
      <c r="I133" s="211"/>
      <c r="J133" s="207"/>
      <c r="K133" s="207"/>
      <c r="L133" s="212"/>
      <c r="M133" s="213"/>
      <c r="N133" s="214"/>
      <c r="O133" s="214"/>
      <c r="P133" s="214"/>
      <c r="Q133" s="214"/>
      <c r="R133" s="214"/>
      <c r="S133" s="214"/>
      <c r="T133" s="215"/>
      <c r="AT133" s="216" t="s">
        <v>180</v>
      </c>
      <c r="AU133" s="216" t="s">
        <v>90</v>
      </c>
      <c r="AV133" s="14" t="s">
        <v>90</v>
      </c>
      <c r="AW133" s="14" t="s">
        <v>42</v>
      </c>
      <c r="AX133" s="14" t="s">
        <v>81</v>
      </c>
      <c r="AY133" s="216" t="s">
        <v>171</v>
      </c>
    </row>
    <row r="134" spans="1:65" s="15" customFormat="1" x14ac:dyDescent="0.2">
      <c r="B134" s="217"/>
      <c r="C134" s="218"/>
      <c r="D134" s="197" t="s">
        <v>180</v>
      </c>
      <c r="E134" s="219" t="s">
        <v>79</v>
      </c>
      <c r="F134" s="220" t="s">
        <v>183</v>
      </c>
      <c r="G134" s="218"/>
      <c r="H134" s="221">
        <v>40.158999999999999</v>
      </c>
      <c r="I134" s="222"/>
      <c r="J134" s="218"/>
      <c r="K134" s="218"/>
      <c r="L134" s="223"/>
      <c r="M134" s="224"/>
      <c r="N134" s="225"/>
      <c r="O134" s="225"/>
      <c r="P134" s="225"/>
      <c r="Q134" s="225"/>
      <c r="R134" s="225"/>
      <c r="S134" s="225"/>
      <c r="T134" s="226"/>
      <c r="AT134" s="227" t="s">
        <v>180</v>
      </c>
      <c r="AU134" s="227" t="s">
        <v>90</v>
      </c>
      <c r="AV134" s="15" t="s">
        <v>178</v>
      </c>
      <c r="AW134" s="15" t="s">
        <v>42</v>
      </c>
      <c r="AX134" s="15" t="s">
        <v>88</v>
      </c>
      <c r="AY134" s="227" t="s">
        <v>171</v>
      </c>
    </row>
    <row r="135" spans="1:65" s="2" customFormat="1" ht="16.5" customHeight="1" x14ac:dyDescent="0.2">
      <c r="A135" s="37"/>
      <c r="B135" s="38"/>
      <c r="C135" s="182" t="s">
        <v>224</v>
      </c>
      <c r="D135" s="182" t="s">
        <v>173</v>
      </c>
      <c r="E135" s="183" t="s">
        <v>225</v>
      </c>
      <c r="F135" s="184" t="s">
        <v>226</v>
      </c>
      <c r="G135" s="185" t="s">
        <v>127</v>
      </c>
      <c r="H135" s="186">
        <v>308.92099999999999</v>
      </c>
      <c r="I135" s="187"/>
      <c r="J135" s="188">
        <f>ROUND(I135*H135,2)</f>
        <v>0</v>
      </c>
      <c r="K135" s="184" t="s">
        <v>196</v>
      </c>
      <c r="L135" s="42"/>
      <c r="M135" s="189" t="s">
        <v>79</v>
      </c>
      <c r="N135" s="190" t="s">
        <v>51</v>
      </c>
      <c r="O135" s="67"/>
      <c r="P135" s="191">
        <f>O135*H135</f>
        <v>0</v>
      </c>
      <c r="Q135" s="191">
        <v>3.3600000000000001E-3</v>
      </c>
      <c r="R135" s="191">
        <f>Q135*H135</f>
        <v>1.0379745600000001</v>
      </c>
      <c r="S135" s="191">
        <v>0</v>
      </c>
      <c r="T135" s="192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93" t="s">
        <v>178</v>
      </c>
      <c r="AT135" s="193" t="s">
        <v>173</v>
      </c>
      <c r="AU135" s="193" t="s">
        <v>90</v>
      </c>
      <c r="AY135" s="19" t="s">
        <v>171</v>
      </c>
      <c r="BE135" s="194">
        <f>IF(N135="základní",J135,0)</f>
        <v>0</v>
      </c>
      <c r="BF135" s="194">
        <f>IF(N135="snížená",J135,0)</f>
        <v>0</v>
      </c>
      <c r="BG135" s="194">
        <f>IF(N135="zákl. přenesená",J135,0)</f>
        <v>0</v>
      </c>
      <c r="BH135" s="194">
        <f>IF(N135="sníž. přenesená",J135,0)</f>
        <v>0</v>
      </c>
      <c r="BI135" s="194">
        <f>IF(N135="nulová",J135,0)</f>
        <v>0</v>
      </c>
      <c r="BJ135" s="19" t="s">
        <v>88</v>
      </c>
      <c r="BK135" s="194">
        <f>ROUND(I135*H135,2)</f>
        <v>0</v>
      </c>
      <c r="BL135" s="19" t="s">
        <v>178</v>
      </c>
      <c r="BM135" s="193" t="s">
        <v>227</v>
      </c>
    </row>
    <row r="136" spans="1:65" s="2" customFormat="1" x14ac:dyDescent="0.2">
      <c r="A136" s="37"/>
      <c r="B136" s="38"/>
      <c r="C136" s="39"/>
      <c r="D136" s="228" t="s">
        <v>198</v>
      </c>
      <c r="E136" s="39"/>
      <c r="F136" s="229" t="s">
        <v>228</v>
      </c>
      <c r="G136" s="39"/>
      <c r="H136" s="39"/>
      <c r="I136" s="230"/>
      <c r="J136" s="39"/>
      <c r="K136" s="39"/>
      <c r="L136" s="42"/>
      <c r="M136" s="231"/>
      <c r="N136" s="232"/>
      <c r="O136" s="67"/>
      <c r="P136" s="67"/>
      <c r="Q136" s="67"/>
      <c r="R136" s="67"/>
      <c r="S136" s="67"/>
      <c r="T136" s="68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9" t="s">
        <v>198</v>
      </c>
      <c r="AU136" s="19" t="s">
        <v>90</v>
      </c>
    </row>
    <row r="137" spans="1:65" s="13" customFormat="1" x14ac:dyDescent="0.2">
      <c r="B137" s="195"/>
      <c r="C137" s="196"/>
      <c r="D137" s="197" t="s">
        <v>180</v>
      </c>
      <c r="E137" s="198" t="s">
        <v>79</v>
      </c>
      <c r="F137" s="199" t="s">
        <v>181</v>
      </c>
      <c r="G137" s="196"/>
      <c r="H137" s="198" t="s">
        <v>79</v>
      </c>
      <c r="I137" s="200"/>
      <c r="J137" s="196"/>
      <c r="K137" s="196"/>
      <c r="L137" s="201"/>
      <c r="M137" s="202"/>
      <c r="N137" s="203"/>
      <c r="O137" s="203"/>
      <c r="P137" s="203"/>
      <c r="Q137" s="203"/>
      <c r="R137" s="203"/>
      <c r="S137" s="203"/>
      <c r="T137" s="204"/>
      <c r="AT137" s="205" t="s">
        <v>180</v>
      </c>
      <c r="AU137" s="205" t="s">
        <v>90</v>
      </c>
      <c r="AV137" s="13" t="s">
        <v>88</v>
      </c>
      <c r="AW137" s="13" t="s">
        <v>42</v>
      </c>
      <c r="AX137" s="13" t="s">
        <v>81</v>
      </c>
      <c r="AY137" s="205" t="s">
        <v>171</v>
      </c>
    </row>
    <row r="138" spans="1:65" s="14" customFormat="1" x14ac:dyDescent="0.2">
      <c r="B138" s="206"/>
      <c r="C138" s="207"/>
      <c r="D138" s="197" t="s">
        <v>180</v>
      </c>
      <c r="E138" s="208" t="s">
        <v>79</v>
      </c>
      <c r="F138" s="209" t="s">
        <v>229</v>
      </c>
      <c r="G138" s="207"/>
      <c r="H138" s="210">
        <v>11.423999999999999</v>
      </c>
      <c r="I138" s="211"/>
      <c r="J138" s="207"/>
      <c r="K138" s="207"/>
      <c r="L138" s="212"/>
      <c r="M138" s="213"/>
      <c r="N138" s="214"/>
      <c r="O138" s="214"/>
      <c r="P138" s="214"/>
      <c r="Q138" s="214"/>
      <c r="R138" s="214"/>
      <c r="S138" s="214"/>
      <c r="T138" s="215"/>
      <c r="AT138" s="216" t="s">
        <v>180</v>
      </c>
      <c r="AU138" s="216" t="s">
        <v>90</v>
      </c>
      <c r="AV138" s="14" t="s">
        <v>90</v>
      </c>
      <c r="AW138" s="14" t="s">
        <v>42</v>
      </c>
      <c r="AX138" s="14" t="s">
        <v>81</v>
      </c>
      <c r="AY138" s="216" t="s">
        <v>171</v>
      </c>
    </row>
    <row r="139" spans="1:65" s="14" customFormat="1" x14ac:dyDescent="0.2">
      <c r="B139" s="206"/>
      <c r="C139" s="207"/>
      <c r="D139" s="197" t="s">
        <v>180</v>
      </c>
      <c r="E139" s="208" t="s">
        <v>79</v>
      </c>
      <c r="F139" s="209" t="s">
        <v>230</v>
      </c>
      <c r="G139" s="207"/>
      <c r="H139" s="210">
        <v>83.495000000000005</v>
      </c>
      <c r="I139" s="211"/>
      <c r="J139" s="207"/>
      <c r="K139" s="207"/>
      <c r="L139" s="212"/>
      <c r="M139" s="213"/>
      <c r="N139" s="214"/>
      <c r="O139" s="214"/>
      <c r="P139" s="214"/>
      <c r="Q139" s="214"/>
      <c r="R139" s="214"/>
      <c r="S139" s="214"/>
      <c r="T139" s="215"/>
      <c r="AT139" s="216" t="s">
        <v>180</v>
      </c>
      <c r="AU139" s="216" t="s">
        <v>90</v>
      </c>
      <c r="AV139" s="14" t="s">
        <v>90</v>
      </c>
      <c r="AW139" s="14" t="s">
        <v>42</v>
      </c>
      <c r="AX139" s="14" t="s">
        <v>81</v>
      </c>
      <c r="AY139" s="216" t="s">
        <v>171</v>
      </c>
    </row>
    <row r="140" spans="1:65" s="14" customFormat="1" x14ac:dyDescent="0.2">
      <c r="B140" s="206"/>
      <c r="C140" s="207"/>
      <c r="D140" s="197" t="s">
        <v>180</v>
      </c>
      <c r="E140" s="208" t="s">
        <v>79</v>
      </c>
      <c r="F140" s="209" t="s">
        <v>231</v>
      </c>
      <c r="G140" s="207"/>
      <c r="H140" s="210">
        <v>214.00200000000001</v>
      </c>
      <c r="I140" s="211"/>
      <c r="J140" s="207"/>
      <c r="K140" s="207"/>
      <c r="L140" s="212"/>
      <c r="M140" s="213"/>
      <c r="N140" s="214"/>
      <c r="O140" s="214"/>
      <c r="P140" s="214"/>
      <c r="Q140" s="214"/>
      <c r="R140" s="214"/>
      <c r="S140" s="214"/>
      <c r="T140" s="215"/>
      <c r="AT140" s="216" t="s">
        <v>180</v>
      </c>
      <c r="AU140" s="216" t="s">
        <v>90</v>
      </c>
      <c r="AV140" s="14" t="s">
        <v>90</v>
      </c>
      <c r="AW140" s="14" t="s">
        <v>42</v>
      </c>
      <c r="AX140" s="14" t="s">
        <v>81</v>
      </c>
      <c r="AY140" s="216" t="s">
        <v>171</v>
      </c>
    </row>
    <row r="141" spans="1:65" s="15" customFormat="1" x14ac:dyDescent="0.2">
      <c r="B141" s="217"/>
      <c r="C141" s="218"/>
      <c r="D141" s="197" t="s">
        <v>180</v>
      </c>
      <c r="E141" s="219" t="s">
        <v>79</v>
      </c>
      <c r="F141" s="220" t="s">
        <v>183</v>
      </c>
      <c r="G141" s="218"/>
      <c r="H141" s="221">
        <v>308.92099999999999</v>
      </c>
      <c r="I141" s="222"/>
      <c r="J141" s="218"/>
      <c r="K141" s="218"/>
      <c r="L141" s="223"/>
      <c r="M141" s="224"/>
      <c r="N141" s="225"/>
      <c r="O141" s="225"/>
      <c r="P141" s="225"/>
      <c r="Q141" s="225"/>
      <c r="R141" s="225"/>
      <c r="S141" s="225"/>
      <c r="T141" s="226"/>
      <c r="AT141" s="227" t="s">
        <v>180</v>
      </c>
      <c r="AU141" s="227" t="s">
        <v>90</v>
      </c>
      <c r="AV141" s="15" t="s">
        <v>178</v>
      </c>
      <c r="AW141" s="15" t="s">
        <v>42</v>
      </c>
      <c r="AX141" s="15" t="s">
        <v>88</v>
      </c>
      <c r="AY141" s="227" t="s">
        <v>171</v>
      </c>
    </row>
    <row r="142" spans="1:65" s="2" customFormat="1" ht="16.5" customHeight="1" x14ac:dyDescent="0.2">
      <c r="A142" s="37"/>
      <c r="B142" s="38"/>
      <c r="C142" s="182" t="s">
        <v>205</v>
      </c>
      <c r="D142" s="182" t="s">
        <v>173</v>
      </c>
      <c r="E142" s="183" t="s">
        <v>232</v>
      </c>
      <c r="F142" s="184" t="s">
        <v>233</v>
      </c>
      <c r="G142" s="185" t="s">
        <v>127</v>
      </c>
      <c r="H142" s="186">
        <v>308.92099999999999</v>
      </c>
      <c r="I142" s="187"/>
      <c r="J142" s="188">
        <f>ROUND(I142*H142,2)</f>
        <v>0</v>
      </c>
      <c r="K142" s="184" t="s">
        <v>196</v>
      </c>
      <c r="L142" s="42"/>
      <c r="M142" s="189" t="s">
        <v>79</v>
      </c>
      <c r="N142" s="190" t="s">
        <v>51</v>
      </c>
      <c r="O142" s="67"/>
      <c r="P142" s="191">
        <f>O142*H142</f>
        <v>0</v>
      </c>
      <c r="Q142" s="191">
        <v>0</v>
      </c>
      <c r="R142" s="191">
        <f>Q142*H142</f>
        <v>0</v>
      </c>
      <c r="S142" s="191">
        <v>0</v>
      </c>
      <c r="T142" s="192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193" t="s">
        <v>178</v>
      </c>
      <c r="AT142" s="193" t="s">
        <v>173</v>
      </c>
      <c r="AU142" s="193" t="s">
        <v>90</v>
      </c>
      <c r="AY142" s="19" t="s">
        <v>171</v>
      </c>
      <c r="BE142" s="194">
        <f>IF(N142="základní",J142,0)</f>
        <v>0</v>
      </c>
      <c r="BF142" s="194">
        <f>IF(N142="snížená",J142,0)</f>
        <v>0</v>
      </c>
      <c r="BG142" s="194">
        <f>IF(N142="zákl. přenesená",J142,0)</f>
        <v>0</v>
      </c>
      <c r="BH142" s="194">
        <f>IF(N142="sníž. přenesená",J142,0)</f>
        <v>0</v>
      </c>
      <c r="BI142" s="194">
        <f>IF(N142="nulová",J142,0)</f>
        <v>0</v>
      </c>
      <c r="BJ142" s="19" t="s">
        <v>88</v>
      </c>
      <c r="BK142" s="194">
        <f>ROUND(I142*H142,2)</f>
        <v>0</v>
      </c>
      <c r="BL142" s="19" t="s">
        <v>178</v>
      </c>
      <c r="BM142" s="193" t="s">
        <v>234</v>
      </c>
    </row>
    <row r="143" spans="1:65" s="2" customFormat="1" x14ac:dyDescent="0.2">
      <c r="A143" s="37"/>
      <c r="B143" s="38"/>
      <c r="C143" s="39"/>
      <c r="D143" s="228" t="s">
        <v>198</v>
      </c>
      <c r="E143" s="39"/>
      <c r="F143" s="229" t="s">
        <v>235</v>
      </c>
      <c r="G143" s="39"/>
      <c r="H143" s="39"/>
      <c r="I143" s="230"/>
      <c r="J143" s="39"/>
      <c r="K143" s="39"/>
      <c r="L143" s="42"/>
      <c r="M143" s="231"/>
      <c r="N143" s="232"/>
      <c r="O143" s="67"/>
      <c r="P143" s="67"/>
      <c r="Q143" s="67"/>
      <c r="R143" s="67"/>
      <c r="S143" s="67"/>
      <c r="T143" s="68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9" t="s">
        <v>198</v>
      </c>
      <c r="AU143" s="19" t="s">
        <v>90</v>
      </c>
    </row>
    <row r="144" spans="1:65" s="2" customFormat="1" ht="21.75" customHeight="1" x14ac:dyDescent="0.2">
      <c r="A144" s="37"/>
      <c r="B144" s="38"/>
      <c r="C144" s="182" t="s">
        <v>236</v>
      </c>
      <c r="D144" s="182" t="s">
        <v>173</v>
      </c>
      <c r="E144" s="183" t="s">
        <v>237</v>
      </c>
      <c r="F144" s="184" t="s">
        <v>238</v>
      </c>
      <c r="G144" s="185" t="s">
        <v>119</v>
      </c>
      <c r="H144" s="186">
        <v>38.098999999999997</v>
      </c>
      <c r="I144" s="187"/>
      <c r="J144" s="188">
        <f>ROUND(I144*H144,2)</f>
        <v>0</v>
      </c>
      <c r="K144" s="184" t="s">
        <v>177</v>
      </c>
      <c r="L144" s="42"/>
      <c r="M144" s="189" t="s">
        <v>79</v>
      </c>
      <c r="N144" s="190" t="s">
        <v>51</v>
      </c>
      <c r="O144" s="67"/>
      <c r="P144" s="191">
        <f>O144*H144</f>
        <v>0</v>
      </c>
      <c r="Q144" s="191">
        <v>2.1965400000000002</v>
      </c>
      <c r="R144" s="191">
        <f>Q144*H144</f>
        <v>83.685977460000004</v>
      </c>
      <c r="S144" s="191">
        <v>0</v>
      </c>
      <c r="T144" s="192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193" t="s">
        <v>178</v>
      </c>
      <c r="AT144" s="193" t="s">
        <v>173</v>
      </c>
      <c r="AU144" s="193" t="s">
        <v>90</v>
      </c>
      <c r="AY144" s="19" t="s">
        <v>171</v>
      </c>
      <c r="BE144" s="194">
        <f>IF(N144="základní",J144,0)</f>
        <v>0</v>
      </c>
      <c r="BF144" s="194">
        <f>IF(N144="snížená",J144,0)</f>
        <v>0</v>
      </c>
      <c r="BG144" s="194">
        <f>IF(N144="zákl. přenesená",J144,0)</f>
        <v>0</v>
      </c>
      <c r="BH144" s="194">
        <f>IF(N144="sníž. přenesená",J144,0)</f>
        <v>0</v>
      </c>
      <c r="BI144" s="194">
        <f>IF(N144="nulová",J144,0)</f>
        <v>0</v>
      </c>
      <c r="BJ144" s="19" t="s">
        <v>88</v>
      </c>
      <c r="BK144" s="194">
        <f>ROUND(I144*H144,2)</f>
        <v>0</v>
      </c>
      <c r="BL144" s="19" t="s">
        <v>178</v>
      </c>
      <c r="BM144" s="193" t="s">
        <v>239</v>
      </c>
    </row>
    <row r="145" spans="1:65" s="13" customFormat="1" x14ac:dyDescent="0.2">
      <c r="B145" s="195"/>
      <c r="C145" s="196"/>
      <c r="D145" s="197" t="s">
        <v>180</v>
      </c>
      <c r="E145" s="198" t="s">
        <v>79</v>
      </c>
      <c r="F145" s="199" t="s">
        <v>181</v>
      </c>
      <c r="G145" s="196"/>
      <c r="H145" s="198" t="s">
        <v>79</v>
      </c>
      <c r="I145" s="200"/>
      <c r="J145" s="196"/>
      <c r="K145" s="196"/>
      <c r="L145" s="201"/>
      <c r="M145" s="202"/>
      <c r="N145" s="203"/>
      <c r="O145" s="203"/>
      <c r="P145" s="203"/>
      <c r="Q145" s="203"/>
      <c r="R145" s="203"/>
      <c r="S145" s="203"/>
      <c r="T145" s="204"/>
      <c r="AT145" s="205" t="s">
        <v>180</v>
      </c>
      <c r="AU145" s="205" t="s">
        <v>90</v>
      </c>
      <c r="AV145" s="13" t="s">
        <v>88</v>
      </c>
      <c r="AW145" s="13" t="s">
        <v>42</v>
      </c>
      <c r="AX145" s="13" t="s">
        <v>81</v>
      </c>
      <c r="AY145" s="205" t="s">
        <v>171</v>
      </c>
    </row>
    <row r="146" spans="1:65" s="14" customFormat="1" x14ac:dyDescent="0.2">
      <c r="B146" s="206"/>
      <c r="C146" s="207"/>
      <c r="D146" s="197" t="s">
        <v>180</v>
      </c>
      <c r="E146" s="208" t="s">
        <v>79</v>
      </c>
      <c r="F146" s="209" t="s">
        <v>221</v>
      </c>
      <c r="G146" s="207"/>
      <c r="H146" s="210">
        <v>1.4850000000000001</v>
      </c>
      <c r="I146" s="211"/>
      <c r="J146" s="207"/>
      <c r="K146" s="207"/>
      <c r="L146" s="212"/>
      <c r="M146" s="213"/>
      <c r="N146" s="214"/>
      <c r="O146" s="214"/>
      <c r="P146" s="214"/>
      <c r="Q146" s="214"/>
      <c r="R146" s="214"/>
      <c r="S146" s="214"/>
      <c r="T146" s="215"/>
      <c r="AT146" s="216" t="s">
        <v>180</v>
      </c>
      <c r="AU146" s="216" t="s">
        <v>90</v>
      </c>
      <c r="AV146" s="14" t="s">
        <v>90</v>
      </c>
      <c r="AW146" s="14" t="s">
        <v>42</v>
      </c>
      <c r="AX146" s="14" t="s">
        <v>81</v>
      </c>
      <c r="AY146" s="216" t="s">
        <v>171</v>
      </c>
    </row>
    <row r="147" spans="1:65" s="14" customFormat="1" x14ac:dyDescent="0.2">
      <c r="B147" s="206"/>
      <c r="C147" s="207"/>
      <c r="D147" s="197" t="s">
        <v>180</v>
      </c>
      <c r="E147" s="208" t="s">
        <v>79</v>
      </c>
      <c r="F147" s="209" t="s">
        <v>222</v>
      </c>
      <c r="G147" s="207"/>
      <c r="H147" s="210">
        <v>10.853999999999999</v>
      </c>
      <c r="I147" s="211"/>
      <c r="J147" s="207"/>
      <c r="K147" s="207"/>
      <c r="L147" s="212"/>
      <c r="M147" s="213"/>
      <c r="N147" s="214"/>
      <c r="O147" s="214"/>
      <c r="P147" s="214"/>
      <c r="Q147" s="214"/>
      <c r="R147" s="214"/>
      <c r="S147" s="214"/>
      <c r="T147" s="215"/>
      <c r="AT147" s="216" t="s">
        <v>180</v>
      </c>
      <c r="AU147" s="216" t="s">
        <v>90</v>
      </c>
      <c r="AV147" s="14" t="s">
        <v>90</v>
      </c>
      <c r="AW147" s="14" t="s">
        <v>42</v>
      </c>
      <c r="AX147" s="14" t="s">
        <v>81</v>
      </c>
      <c r="AY147" s="216" t="s">
        <v>171</v>
      </c>
    </row>
    <row r="148" spans="1:65" s="14" customFormat="1" x14ac:dyDescent="0.2">
      <c r="B148" s="206"/>
      <c r="C148" s="207"/>
      <c r="D148" s="197" t="s">
        <v>180</v>
      </c>
      <c r="E148" s="208" t="s">
        <v>79</v>
      </c>
      <c r="F148" s="209" t="s">
        <v>240</v>
      </c>
      <c r="G148" s="207"/>
      <c r="H148" s="210">
        <v>25.76</v>
      </c>
      <c r="I148" s="211"/>
      <c r="J148" s="207"/>
      <c r="K148" s="207"/>
      <c r="L148" s="212"/>
      <c r="M148" s="213"/>
      <c r="N148" s="214"/>
      <c r="O148" s="214"/>
      <c r="P148" s="214"/>
      <c r="Q148" s="214"/>
      <c r="R148" s="214"/>
      <c r="S148" s="214"/>
      <c r="T148" s="215"/>
      <c r="AT148" s="216" t="s">
        <v>180</v>
      </c>
      <c r="AU148" s="216" t="s">
        <v>90</v>
      </c>
      <c r="AV148" s="14" t="s">
        <v>90</v>
      </c>
      <c r="AW148" s="14" t="s">
        <v>42</v>
      </c>
      <c r="AX148" s="14" t="s">
        <v>81</v>
      </c>
      <c r="AY148" s="216" t="s">
        <v>171</v>
      </c>
    </row>
    <row r="149" spans="1:65" s="15" customFormat="1" x14ac:dyDescent="0.2">
      <c r="B149" s="217"/>
      <c r="C149" s="218"/>
      <c r="D149" s="197" t="s">
        <v>180</v>
      </c>
      <c r="E149" s="219" t="s">
        <v>79</v>
      </c>
      <c r="F149" s="220" t="s">
        <v>183</v>
      </c>
      <c r="G149" s="218"/>
      <c r="H149" s="221">
        <v>38.098999999999997</v>
      </c>
      <c r="I149" s="222"/>
      <c r="J149" s="218"/>
      <c r="K149" s="218"/>
      <c r="L149" s="223"/>
      <c r="M149" s="224"/>
      <c r="N149" s="225"/>
      <c r="O149" s="225"/>
      <c r="P149" s="225"/>
      <c r="Q149" s="225"/>
      <c r="R149" s="225"/>
      <c r="S149" s="225"/>
      <c r="T149" s="226"/>
      <c r="AT149" s="227" t="s">
        <v>180</v>
      </c>
      <c r="AU149" s="227" t="s">
        <v>90</v>
      </c>
      <c r="AV149" s="15" t="s">
        <v>178</v>
      </c>
      <c r="AW149" s="15" t="s">
        <v>42</v>
      </c>
      <c r="AX149" s="15" t="s">
        <v>88</v>
      </c>
      <c r="AY149" s="227" t="s">
        <v>171</v>
      </c>
    </row>
    <row r="150" spans="1:65" s="2" customFormat="1" ht="16.5" customHeight="1" x14ac:dyDescent="0.2">
      <c r="A150" s="37"/>
      <c r="B150" s="38"/>
      <c r="C150" s="182" t="s">
        <v>241</v>
      </c>
      <c r="D150" s="182" t="s">
        <v>173</v>
      </c>
      <c r="E150" s="183" t="s">
        <v>242</v>
      </c>
      <c r="F150" s="184" t="s">
        <v>243</v>
      </c>
      <c r="G150" s="185" t="s">
        <v>127</v>
      </c>
      <c r="H150" s="186">
        <v>260.221</v>
      </c>
      <c r="I150" s="187"/>
      <c r="J150" s="188">
        <f>ROUND(I150*H150,2)</f>
        <v>0</v>
      </c>
      <c r="K150" s="184" t="s">
        <v>177</v>
      </c>
      <c r="L150" s="42"/>
      <c r="M150" s="189" t="s">
        <v>79</v>
      </c>
      <c r="N150" s="190" t="s">
        <v>51</v>
      </c>
      <c r="O150" s="67"/>
      <c r="P150" s="191">
        <f>O150*H150</f>
        <v>0</v>
      </c>
      <c r="Q150" s="191">
        <v>6.4099999999999999E-3</v>
      </c>
      <c r="R150" s="191">
        <f>Q150*H150</f>
        <v>1.66801661</v>
      </c>
      <c r="S150" s="191">
        <v>0</v>
      </c>
      <c r="T150" s="192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193" t="s">
        <v>178</v>
      </c>
      <c r="AT150" s="193" t="s">
        <v>173</v>
      </c>
      <c r="AU150" s="193" t="s">
        <v>90</v>
      </c>
      <c r="AY150" s="19" t="s">
        <v>171</v>
      </c>
      <c r="BE150" s="194">
        <f>IF(N150="základní",J150,0)</f>
        <v>0</v>
      </c>
      <c r="BF150" s="194">
        <f>IF(N150="snížená",J150,0)</f>
        <v>0</v>
      </c>
      <c r="BG150" s="194">
        <f>IF(N150="zákl. přenesená",J150,0)</f>
        <v>0</v>
      </c>
      <c r="BH150" s="194">
        <f>IF(N150="sníž. přenesená",J150,0)</f>
        <v>0</v>
      </c>
      <c r="BI150" s="194">
        <f>IF(N150="nulová",J150,0)</f>
        <v>0</v>
      </c>
      <c r="BJ150" s="19" t="s">
        <v>88</v>
      </c>
      <c r="BK150" s="194">
        <f>ROUND(I150*H150,2)</f>
        <v>0</v>
      </c>
      <c r="BL150" s="19" t="s">
        <v>178</v>
      </c>
      <c r="BM150" s="193" t="s">
        <v>244</v>
      </c>
    </row>
    <row r="151" spans="1:65" s="13" customFormat="1" x14ac:dyDescent="0.2">
      <c r="B151" s="195"/>
      <c r="C151" s="196"/>
      <c r="D151" s="197" t="s">
        <v>180</v>
      </c>
      <c r="E151" s="198" t="s">
        <v>79</v>
      </c>
      <c r="F151" s="199" t="s">
        <v>181</v>
      </c>
      <c r="G151" s="196"/>
      <c r="H151" s="198" t="s">
        <v>79</v>
      </c>
      <c r="I151" s="200"/>
      <c r="J151" s="196"/>
      <c r="K151" s="196"/>
      <c r="L151" s="201"/>
      <c r="M151" s="202"/>
      <c r="N151" s="203"/>
      <c r="O151" s="203"/>
      <c r="P151" s="203"/>
      <c r="Q151" s="203"/>
      <c r="R151" s="203"/>
      <c r="S151" s="203"/>
      <c r="T151" s="204"/>
      <c r="AT151" s="205" t="s">
        <v>180</v>
      </c>
      <c r="AU151" s="205" t="s">
        <v>90</v>
      </c>
      <c r="AV151" s="13" t="s">
        <v>88</v>
      </c>
      <c r="AW151" s="13" t="s">
        <v>42</v>
      </c>
      <c r="AX151" s="13" t="s">
        <v>81</v>
      </c>
      <c r="AY151" s="205" t="s">
        <v>171</v>
      </c>
    </row>
    <row r="152" spans="1:65" s="14" customFormat="1" x14ac:dyDescent="0.2">
      <c r="B152" s="206"/>
      <c r="C152" s="207"/>
      <c r="D152" s="197" t="s">
        <v>180</v>
      </c>
      <c r="E152" s="208" t="s">
        <v>79</v>
      </c>
      <c r="F152" s="209" t="s">
        <v>245</v>
      </c>
      <c r="G152" s="207"/>
      <c r="H152" s="210">
        <v>10.084</v>
      </c>
      <c r="I152" s="211"/>
      <c r="J152" s="207"/>
      <c r="K152" s="207"/>
      <c r="L152" s="212"/>
      <c r="M152" s="213"/>
      <c r="N152" s="214"/>
      <c r="O152" s="214"/>
      <c r="P152" s="214"/>
      <c r="Q152" s="214"/>
      <c r="R152" s="214"/>
      <c r="S152" s="214"/>
      <c r="T152" s="215"/>
      <c r="AT152" s="216" t="s">
        <v>180</v>
      </c>
      <c r="AU152" s="216" t="s">
        <v>90</v>
      </c>
      <c r="AV152" s="14" t="s">
        <v>90</v>
      </c>
      <c r="AW152" s="14" t="s">
        <v>42</v>
      </c>
      <c r="AX152" s="14" t="s">
        <v>81</v>
      </c>
      <c r="AY152" s="216" t="s">
        <v>171</v>
      </c>
    </row>
    <row r="153" spans="1:65" s="14" customFormat="1" x14ac:dyDescent="0.2">
      <c r="B153" s="206"/>
      <c r="C153" s="207"/>
      <c r="D153" s="197" t="s">
        <v>180</v>
      </c>
      <c r="E153" s="208" t="s">
        <v>79</v>
      </c>
      <c r="F153" s="209" t="s">
        <v>246</v>
      </c>
      <c r="G153" s="207"/>
      <c r="H153" s="210">
        <v>73.123000000000005</v>
      </c>
      <c r="I153" s="211"/>
      <c r="J153" s="207"/>
      <c r="K153" s="207"/>
      <c r="L153" s="212"/>
      <c r="M153" s="213"/>
      <c r="N153" s="214"/>
      <c r="O153" s="214"/>
      <c r="P153" s="214"/>
      <c r="Q153" s="214"/>
      <c r="R153" s="214"/>
      <c r="S153" s="214"/>
      <c r="T153" s="215"/>
      <c r="AT153" s="216" t="s">
        <v>180</v>
      </c>
      <c r="AU153" s="216" t="s">
        <v>90</v>
      </c>
      <c r="AV153" s="14" t="s">
        <v>90</v>
      </c>
      <c r="AW153" s="14" t="s">
        <v>42</v>
      </c>
      <c r="AX153" s="14" t="s">
        <v>81</v>
      </c>
      <c r="AY153" s="216" t="s">
        <v>171</v>
      </c>
    </row>
    <row r="154" spans="1:65" s="14" customFormat="1" x14ac:dyDescent="0.2">
      <c r="B154" s="206"/>
      <c r="C154" s="207"/>
      <c r="D154" s="197" t="s">
        <v>180</v>
      </c>
      <c r="E154" s="208" t="s">
        <v>79</v>
      </c>
      <c r="F154" s="209" t="s">
        <v>247</v>
      </c>
      <c r="G154" s="207"/>
      <c r="H154" s="210">
        <v>177.01400000000001</v>
      </c>
      <c r="I154" s="211"/>
      <c r="J154" s="207"/>
      <c r="K154" s="207"/>
      <c r="L154" s="212"/>
      <c r="M154" s="213"/>
      <c r="N154" s="214"/>
      <c r="O154" s="214"/>
      <c r="P154" s="214"/>
      <c r="Q154" s="214"/>
      <c r="R154" s="214"/>
      <c r="S154" s="214"/>
      <c r="T154" s="215"/>
      <c r="AT154" s="216" t="s">
        <v>180</v>
      </c>
      <c r="AU154" s="216" t="s">
        <v>90</v>
      </c>
      <c r="AV154" s="14" t="s">
        <v>90</v>
      </c>
      <c r="AW154" s="14" t="s">
        <v>42</v>
      </c>
      <c r="AX154" s="14" t="s">
        <v>81</v>
      </c>
      <c r="AY154" s="216" t="s">
        <v>171</v>
      </c>
    </row>
    <row r="155" spans="1:65" s="15" customFormat="1" x14ac:dyDescent="0.2">
      <c r="B155" s="217"/>
      <c r="C155" s="218"/>
      <c r="D155" s="197" t="s">
        <v>180</v>
      </c>
      <c r="E155" s="219" t="s">
        <v>79</v>
      </c>
      <c r="F155" s="220" t="s">
        <v>183</v>
      </c>
      <c r="G155" s="218"/>
      <c r="H155" s="221">
        <v>260.221</v>
      </c>
      <c r="I155" s="222"/>
      <c r="J155" s="218"/>
      <c r="K155" s="218"/>
      <c r="L155" s="223"/>
      <c r="M155" s="224"/>
      <c r="N155" s="225"/>
      <c r="O155" s="225"/>
      <c r="P155" s="225"/>
      <c r="Q155" s="225"/>
      <c r="R155" s="225"/>
      <c r="S155" s="225"/>
      <c r="T155" s="226"/>
      <c r="AT155" s="227" t="s">
        <v>180</v>
      </c>
      <c r="AU155" s="227" t="s">
        <v>90</v>
      </c>
      <c r="AV155" s="15" t="s">
        <v>178</v>
      </c>
      <c r="AW155" s="15" t="s">
        <v>42</v>
      </c>
      <c r="AX155" s="15" t="s">
        <v>88</v>
      </c>
      <c r="AY155" s="227" t="s">
        <v>171</v>
      </c>
    </row>
    <row r="156" spans="1:65" s="2" customFormat="1" ht="16.5" customHeight="1" x14ac:dyDescent="0.2">
      <c r="A156" s="37"/>
      <c r="B156" s="38"/>
      <c r="C156" s="182" t="s">
        <v>248</v>
      </c>
      <c r="D156" s="182" t="s">
        <v>173</v>
      </c>
      <c r="E156" s="183" t="s">
        <v>249</v>
      </c>
      <c r="F156" s="184" t="s">
        <v>250</v>
      </c>
      <c r="G156" s="185" t="s">
        <v>127</v>
      </c>
      <c r="H156" s="186">
        <v>260.221</v>
      </c>
      <c r="I156" s="187"/>
      <c r="J156" s="188">
        <f>ROUND(I156*H156,2)</f>
        <v>0</v>
      </c>
      <c r="K156" s="184" t="s">
        <v>177</v>
      </c>
      <c r="L156" s="42"/>
      <c r="M156" s="189" t="s">
        <v>79</v>
      </c>
      <c r="N156" s="190" t="s">
        <v>51</v>
      </c>
      <c r="O156" s="67"/>
      <c r="P156" s="191">
        <f>O156*H156</f>
        <v>0</v>
      </c>
      <c r="Q156" s="191">
        <v>0</v>
      </c>
      <c r="R156" s="191">
        <f>Q156*H156</f>
        <v>0</v>
      </c>
      <c r="S156" s="191">
        <v>0</v>
      </c>
      <c r="T156" s="192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193" t="s">
        <v>178</v>
      </c>
      <c r="AT156" s="193" t="s">
        <v>173</v>
      </c>
      <c r="AU156" s="193" t="s">
        <v>90</v>
      </c>
      <c r="AY156" s="19" t="s">
        <v>171</v>
      </c>
      <c r="BE156" s="194">
        <f>IF(N156="základní",J156,0)</f>
        <v>0</v>
      </c>
      <c r="BF156" s="194">
        <f>IF(N156="snížená",J156,0)</f>
        <v>0</v>
      </c>
      <c r="BG156" s="194">
        <f>IF(N156="zákl. přenesená",J156,0)</f>
        <v>0</v>
      </c>
      <c r="BH156" s="194">
        <f>IF(N156="sníž. přenesená",J156,0)</f>
        <v>0</v>
      </c>
      <c r="BI156" s="194">
        <f>IF(N156="nulová",J156,0)</f>
        <v>0</v>
      </c>
      <c r="BJ156" s="19" t="s">
        <v>88</v>
      </c>
      <c r="BK156" s="194">
        <f>ROUND(I156*H156,2)</f>
        <v>0</v>
      </c>
      <c r="BL156" s="19" t="s">
        <v>178</v>
      </c>
      <c r="BM156" s="193" t="s">
        <v>251</v>
      </c>
    </row>
    <row r="157" spans="1:65" s="2" customFormat="1" ht="21.75" customHeight="1" x14ac:dyDescent="0.2">
      <c r="A157" s="37"/>
      <c r="B157" s="38"/>
      <c r="C157" s="182" t="s">
        <v>8</v>
      </c>
      <c r="D157" s="182" t="s">
        <v>173</v>
      </c>
      <c r="E157" s="183" t="s">
        <v>252</v>
      </c>
      <c r="F157" s="184" t="s">
        <v>253</v>
      </c>
      <c r="G157" s="185" t="s">
        <v>119</v>
      </c>
      <c r="H157" s="186">
        <v>5.81</v>
      </c>
      <c r="I157" s="187"/>
      <c r="J157" s="188">
        <f>ROUND(I157*H157,2)</f>
        <v>0</v>
      </c>
      <c r="K157" s="184" t="s">
        <v>196</v>
      </c>
      <c r="L157" s="42"/>
      <c r="M157" s="189" t="s">
        <v>79</v>
      </c>
      <c r="N157" s="190" t="s">
        <v>51</v>
      </c>
      <c r="O157" s="67"/>
      <c r="P157" s="191">
        <f>O157*H157</f>
        <v>0</v>
      </c>
      <c r="Q157" s="191">
        <v>0</v>
      </c>
      <c r="R157" s="191">
        <f>Q157*H157</f>
        <v>0</v>
      </c>
      <c r="S157" s="191">
        <v>1.95</v>
      </c>
      <c r="T157" s="192">
        <f>S157*H157</f>
        <v>11.329499999999999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193" t="s">
        <v>178</v>
      </c>
      <c r="AT157" s="193" t="s">
        <v>173</v>
      </c>
      <c r="AU157" s="193" t="s">
        <v>90</v>
      </c>
      <c r="AY157" s="19" t="s">
        <v>171</v>
      </c>
      <c r="BE157" s="194">
        <f>IF(N157="základní",J157,0)</f>
        <v>0</v>
      </c>
      <c r="BF157" s="194">
        <f>IF(N157="snížená",J157,0)</f>
        <v>0</v>
      </c>
      <c r="BG157" s="194">
        <f>IF(N157="zákl. přenesená",J157,0)</f>
        <v>0</v>
      </c>
      <c r="BH157" s="194">
        <f>IF(N157="sníž. přenesená",J157,0)</f>
        <v>0</v>
      </c>
      <c r="BI157" s="194">
        <f>IF(N157="nulová",J157,0)</f>
        <v>0</v>
      </c>
      <c r="BJ157" s="19" t="s">
        <v>88</v>
      </c>
      <c r="BK157" s="194">
        <f>ROUND(I157*H157,2)</f>
        <v>0</v>
      </c>
      <c r="BL157" s="19" t="s">
        <v>178</v>
      </c>
      <c r="BM157" s="193" t="s">
        <v>254</v>
      </c>
    </row>
    <row r="158" spans="1:65" s="2" customFormat="1" x14ac:dyDescent="0.2">
      <c r="A158" s="37"/>
      <c r="B158" s="38"/>
      <c r="C158" s="39"/>
      <c r="D158" s="228" t="s">
        <v>198</v>
      </c>
      <c r="E158" s="39"/>
      <c r="F158" s="229" t="s">
        <v>255</v>
      </c>
      <c r="G158" s="39"/>
      <c r="H158" s="39"/>
      <c r="I158" s="230"/>
      <c r="J158" s="39"/>
      <c r="K158" s="39"/>
      <c r="L158" s="42"/>
      <c r="M158" s="231"/>
      <c r="N158" s="232"/>
      <c r="O158" s="67"/>
      <c r="P158" s="67"/>
      <c r="Q158" s="67"/>
      <c r="R158" s="67"/>
      <c r="S158" s="67"/>
      <c r="T158" s="68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9" t="s">
        <v>198</v>
      </c>
      <c r="AU158" s="19" t="s">
        <v>90</v>
      </c>
    </row>
    <row r="159" spans="1:65" s="13" customFormat="1" x14ac:dyDescent="0.2">
      <c r="B159" s="195"/>
      <c r="C159" s="196"/>
      <c r="D159" s="197" t="s">
        <v>180</v>
      </c>
      <c r="E159" s="198" t="s">
        <v>79</v>
      </c>
      <c r="F159" s="199" t="s">
        <v>181</v>
      </c>
      <c r="G159" s="196"/>
      <c r="H159" s="198" t="s">
        <v>79</v>
      </c>
      <c r="I159" s="200"/>
      <c r="J159" s="196"/>
      <c r="K159" s="196"/>
      <c r="L159" s="201"/>
      <c r="M159" s="202"/>
      <c r="N159" s="203"/>
      <c r="O159" s="203"/>
      <c r="P159" s="203"/>
      <c r="Q159" s="203"/>
      <c r="R159" s="203"/>
      <c r="S159" s="203"/>
      <c r="T159" s="204"/>
      <c r="AT159" s="205" t="s">
        <v>180</v>
      </c>
      <c r="AU159" s="205" t="s">
        <v>90</v>
      </c>
      <c r="AV159" s="13" t="s">
        <v>88</v>
      </c>
      <c r="AW159" s="13" t="s">
        <v>42</v>
      </c>
      <c r="AX159" s="13" t="s">
        <v>81</v>
      </c>
      <c r="AY159" s="205" t="s">
        <v>171</v>
      </c>
    </row>
    <row r="160" spans="1:65" s="14" customFormat="1" x14ac:dyDescent="0.2">
      <c r="B160" s="206"/>
      <c r="C160" s="207"/>
      <c r="D160" s="197" t="s">
        <v>180</v>
      </c>
      <c r="E160" s="208" t="s">
        <v>79</v>
      </c>
      <c r="F160" s="209" t="s">
        <v>256</v>
      </c>
      <c r="G160" s="207"/>
      <c r="H160" s="210">
        <v>0.73099999999999998</v>
      </c>
      <c r="I160" s="211"/>
      <c r="J160" s="207"/>
      <c r="K160" s="207"/>
      <c r="L160" s="212"/>
      <c r="M160" s="213"/>
      <c r="N160" s="214"/>
      <c r="O160" s="214"/>
      <c r="P160" s="214"/>
      <c r="Q160" s="214"/>
      <c r="R160" s="214"/>
      <c r="S160" s="214"/>
      <c r="T160" s="215"/>
      <c r="AT160" s="216" t="s">
        <v>180</v>
      </c>
      <c r="AU160" s="216" t="s">
        <v>90</v>
      </c>
      <c r="AV160" s="14" t="s">
        <v>90</v>
      </c>
      <c r="AW160" s="14" t="s">
        <v>42</v>
      </c>
      <c r="AX160" s="14" t="s">
        <v>81</v>
      </c>
      <c r="AY160" s="216" t="s">
        <v>171</v>
      </c>
    </row>
    <row r="161" spans="1:65" s="13" customFormat="1" x14ac:dyDescent="0.2">
      <c r="B161" s="195"/>
      <c r="C161" s="196"/>
      <c r="D161" s="197" t="s">
        <v>180</v>
      </c>
      <c r="E161" s="198" t="s">
        <v>79</v>
      </c>
      <c r="F161" s="199" t="s">
        <v>257</v>
      </c>
      <c r="G161" s="196"/>
      <c r="H161" s="198" t="s">
        <v>79</v>
      </c>
      <c r="I161" s="200"/>
      <c r="J161" s="196"/>
      <c r="K161" s="196"/>
      <c r="L161" s="201"/>
      <c r="M161" s="202"/>
      <c r="N161" s="203"/>
      <c r="O161" s="203"/>
      <c r="P161" s="203"/>
      <c r="Q161" s="203"/>
      <c r="R161" s="203"/>
      <c r="S161" s="203"/>
      <c r="T161" s="204"/>
      <c r="AT161" s="205" t="s">
        <v>180</v>
      </c>
      <c r="AU161" s="205" t="s">
        <v>90</v>
      </c>
      <c r="AV161" s="13" t="s">
        <v>88</v>
      </c>
      <c r="AW161" s="13" t="s">
        <v>42</v>
      </c>
      <c r="AX161" s="13" t="s">
        <v>81</v>
      </c>
      <c r="AY161" s="205" t="s">
        <v>171</v>
      </c>
    </row>
    <row r="162" spans="1:65" s="14" customFormat="1" x14ac:dyDescent="0.2">
      <c r="B162" s="206"/>
      <c r="C162" s="207"/>
      <c r="D162" s="197" t="s">
        <v>180</v>
      </c>
      <c r="E162" s="208" t="s">
        <v>79</v>
      </c>
      <c r="F162" s="209" t="s">
        <v>258</v>
      </c>
      <c r="G162" s="207"/>
      <c r="H162" s="210">
        <v>0.16300000000000001</v>
      </c>
      <c r="I162" s="211"/>
      <c r="J162" s="207"/>
      <c r="K162" s="207"/>
      <c r="L162" s="212"/>
      <c r="M162" s="213"/>
      <c r="N162" s="214"/>
      <c r="O162" s="214"/>
      <c r="P162" s="214"/>
      <c r="Q162" s="214"/>
      <c r="R162" s="214"/>
      <c r="S162" s="214"/>
      <c r="T162" s="215"/>
      <c r="AT162" s="216" t="s">
        <v>180</v>
      </c>
      <c r="AU162" s="216" t="s">
        <v>90</v>
      </c>
      <c r="AV162" s="14" t="s">
        <v>90</v>
      </c>
      <c r="AW162" s="14" t="s">
        <v>42</v>
      </c>
      <c r="AX162" s="14" t="s">
        <v>81</v>
      </c>
      <c r="AY162" s="216" t="s">
        <v>171</v>
      </c>
    </row>
    <row r="163" spans="1:65" s="14" customFormat="1" x14ac:dyDescent="0.2">
      <c r="B163" s="206"/>
      <c r="C163" s="207"/>
      <c r="D163" s="197" t="s">
        <v>180</v>
      </c>
      <c r="E163" s="208" t="s">
        <v>79</v>
      </c>
      <c r="F163" s="209" t="s">
        <v>259</v>
      </c>
      <c r="G163" s="207"/>
      <c r="H163" s="210">
        <v>0.91700000000000004</v>
      </c>
      <c r="I163" s="211"/>
      <c r="J163" s="207"/>
      <c r="K163" s="207"/>
      <c r="L163" s="212"/>
      <c r="M163" s="213"/>
      <c r="N163" s="214"/>
      <c r="O163" s="214"/>
      <c r="P163" s="214"/>
      <c r="Q163" s="214"/>
      <c r="R163" s="214"/>
      <c r="S163" s="214"/>
      <c r="T163" s="215"/>
      <c r="AT163" s="216" t="s">
        <v>180</v>
      </c>
      <c r="AU163" s="216" t="s">
        <v>90</v>
      </c>
      <c r="AV163" s="14" t="s">
        <v>90</v>
      </c>
      <c r="AW163" s="14" t="s">
        <v>42</v>
      </c>
      <c r="AX163" s="14" t="s">
        <v>81</v>
      </c>
      <c r="AY163" s="216" t="s">
        <v>171</v>
      </c>
    </row>
    <row r="164" spans="1:65" s="14" customFormat="1" x14ac:dyDescent="0.2">
      <c r="B164" s="206"/>
      <c r="C164" s="207"/>
      <c r="D164" s="197" t="s">
        <v>180</v>
      </c>
      <c r="E164" s="208" t="s">
        <v>79</v>
      </c>
      <c r="F164" s="209" t="s">
        <v>260</v>
      </c>
      <c r="G164" s="207"/>
      <c r="H164" s="210">
        <v>1.829</v>
      </c>
      <c r="I164" s="211"/>
      <c r="J164" s="207"/>
      <c r="K164" s="207"/>
      <c r="L164" s="212"/>
      <c r="M164" s="213"/>
      <c r="N164" s="214"/>
      <c r="O164" s="214"/>
      <c r="P164" s="214"/>
      <c r="Q164" s="214"/>
      <c r="R164" s="214"/>
      <c r="S164" s="214"/>
      <c r="T164" s="215"/>
      <c r="AT164" s="216" t="s">
        <v>180</v>
      </c>
      <c r="AU164" s="216" t="s">
        <v>90</v>
      </c>
      <c r="AV164" s="14" t="s">
        <v>90</v>
      </c>
      <c r="AW164" s="14" t="s">
        <v>42</v>
      </c>
      <c r="AX164" s="14" t="s">
        <v>81</v>
      </c>
      <c r="AY164" s="216" t="s">
        <v>171</v>
      </c>
    </row>
    <row r="165" spans="1:65" s="14" customFormat="1" x14ac:dyDescent="0.2">
      <c r="B165" s="206"/>
      <c r="C165" s="207"/>
      <c r="D165" s="197" t="s">
        <v>180</v>
      </c>
      <c r="E165" s="208" t="s">
        <v>79</v>
      </c>
      <c r="F165" s="209" t="s">
        <v>261</v>
      </c>
      <c r="G165" s="207"/>
      <c r="H165" s="210">
        <v>0.67400000000000004</v>
      </c>
      <c r="I165" s="211"/>
      <c r="J165" s="207"/>
      <c r="K165" s="207"/>
      <c r="L165" s="212"/>
      <c r="M165" s="213"/>
      <c r="N165" s="214"/>
      <c r="O165" s="214"/>
      <c r="P165" s="214"/>
      <c r="Q165" s="214"/>
      <c r="R165" s="214"/>
      <c r="S165" s="214"/>
      <c r="T165" s="215"/>
      <c r="AT165" s="216" t="s">
        <v>180</v>
      </c>
      <c r="AU165" s="216" t="s">
        <v>90</v>
      </c>
      <c r="AV165" s="14" t="s">
        <v>90</v>
      </c>
      <c r="AW165" s="14" t="s">
        <v>42</v>
      </c>
      <c r="AX165" s="14" t="s">
        <v>81</v>
      </c>
      <c r="AY165" s="216" t="s">
        <v>171</v>
      </c>
    </row>
    <row r="166" spans="1:65" s="14" customFormat="1" x14ac:dyDescent="0.2">
      <c r="B166" s="206"/>
      <c r="C166" s="207"/>
      <c r="D166" s="197" t="s">
        <v>180</v>
      </c>
      <c r="E166" s="208" t="s">
        <v>79</v>
      </c>
      <c r="F166" s="209" t="s">
        <v>262</v>
      </c>
      <c r="G166" s="207"/>
      <c r="H166" s="210">
        <v>0.88600000000000001</v>
      </c>
      <c r="I166" s="211"/>
      <c r="J166" s="207"/>
      <c r="K166" s="207"/>
      <c r="L166" s="212"/>
      <c r="M166" s="213"/>
      <c r="N166" s="214"/>
      <c r="O166" s="214"/>
      <c r="P166" s="214"/>
      <c r="Q166" s="214"/>
      <c r="R166" s="214"/>
      <c r="S166" s="214"/>
      <c r="T166" s="215"/>
      <c r="AT166" s="216" t="s">
        <v>180</v>
      </c>
      <c r="AU166" s="216" t="s">
        <v>90</v>
      </c>
      <c r="AV166" s="14" t="s">
        <v>90</v>
      </c>
      <c r="AW166" s="14" t="s">
        <v>42</v>
      </c>
      <c r="AX166" s="14" t="s">
        <v>81</v>
      </c>
      <c r="AY166" s="216" t="s">
        <v>171</v>
      </c>
    </row>
    <row r="167" spans="1:65" s="14" customFormat="1" x14ac:dyDescent="0.2">
      <c r="B167" s="206"/>
      <c r="C167" s="207"/>
      <c r="D167" s="197" t="s">
        <v>180</v>
      </c>
      <c r="E167" s="208" t="s">
        <v>79</v>
      </c>
      <c r="F167" s="209" t="s">
        <v>263</v>
      </c>
      <c r="G167" s="207"/>
      <c r="H167" s="210">
        <v>0.61</v>
      </c>
      <c r="I167" s="211"/>
      <c r="J167" s="207"/>
      <c r="K167" s="207"/>
      <c r="L167" s="212"/>
      <c r="M167" s="213"/>
      <c r="N167" s="214"/>
      <c r="O167" s="214"/>
      <c r="P167" s="214"/>
      <c r="Q167" s="214"/>
      <c r="R167" s="214"/>
      <c r="S167" s="214"/>
      <c r="T167" s="215"/>
      <c r="AT167" s="216" t="s">
        <v>180</v>
      </c>
      <c r="AU167" s="216" t="s">
        <v>90</v>
      </c>
      <c r="AV167" s="14" t="s">
        <v>90</v>
      </c>
      <c r="AW167" s="14" t="s">
        <v>42</v>
      </c>
      <c r="AX167" s="14" t="s">
        <v>81</v>
      </c>
      <c r="AY167" s="216" t="s">
        <v>171</v>
      </c>
    </row>
    <row r="168" spans="1:65" s="15" customFormat="1" x14ac:dyDescent="0.2">
      <c r="B168" s="217"/>
      <c r="C168" s="218"/>
      <c r="D168" s="197" t="s">
        <v>180</v>
      </c>
      <c r="E168" s="219" t="s">
        <v>79</v>
      </c>
      <c r="F168" s="220" t="s">
        <v>183</v>
      </c>
      <c r="G168" s="218"/>
      <c r="H168" s="221">
        <v>5.81</v>
      </c>
      <c r="I168" s="222"/>
      <c r="J168" s="218"/>
      <c r="K168" s="218"/>
      <c r="L168" s="223"/>
      <c r="M168" s="224"/>
      <c r="N168" s="225"/>
      <c r="O168" s="225"/>
      <c r="P168" s="225"/>
      <c r="Q168" s="225"/>
      <c r="R168" s="225"/>
      <c r="S168" s="225"/>
      <c r="T168" s="226"/>
      <c r="AT168" s="227" t="s">
        <v>180</v>
      </c>
      <c r="AU168" s="227" t="s">
        <v>90</v>
      </c>
      <c r="AV168" s="15" t="s">
        <v>178</v>
      </c>
      <c r="AW168" s="15" t="s">
        <v>42</v>
      </c>
      <c r="AX168" s="15" t="s">
        <v>88</v>
      </c>
      <c r="AY168" s="227" t="s">
        <v>171</v>
      </c>
    </row>
    <row r="169" spans="1:65" s="2" customFormat="1" ht="16.5" customHeight="1" x14ac:dyDescent="0.2">
      <c r="A169" s="37"/>
      <c r="B169" s="38"/>
      <c r="C169" s="182" t="s">
        <v>264</v>
      </c>
      <c r="D169" s="182" t="s">
        <v>173</v>
      </c>
      <c r="E169" s="183" t="s">
        <v>265</v>
      </c>
      <c r="F169" s="184" t="s">
        <v>266</v>
      </c>
      <c r="G169" s="185" t="s">
        <v>211</v>
      </c>
      <c r="H169" s="186">
        <v>82.12</v>
      </c>
      <c r="I169" s="187"/>
      <c r="J169" s="188">
        <f>ROUND(I169*H169,2)</f>
        <v>0</v>
      </c>
      <c r="K169" s="184" t="s">
        <v>196</v>
      </c>
      <c r="L169" s="42"/>
      <c r="M169" s="189" t="s">
        <v>79</v>
      </c>
      <c r="N169" s="190" t="s">
        <v>51</v>
      </c>
      <c r="O169" s="67"/>
      <c r="P169" s="191">
        <f>O169*H169</f>
        <v>0</v>
      </c>
      <c r="Q169" s="191">
        <v>0</v>
      </c>
      <c r="R169" s="191">
        <f>Q169*H169</f>
        <v>0</v>
      </c>
      <c r="S169" s="191">
        <v>0</v>
      </c>
      <c r="T169" s="192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193" t="s">
        <v>178</v>
      </c>
      <c r="AT169" s="193" t="s">
        <v>173</v>
      </c>
      <c r="AU169" s="193" t="s">
        <v>90</v>
      </c>
      <c r="AY169" s="19" t="s">
        <v>171</v>
      </c>
      <c r="BE169" s="194">
        <f>IF(N169="základní",J169,0)</f>
        <v>0</v>
      </c>
      <c r="BF169" s="194">
        <f>IF(N169="snížená",J169,0)</f>
        <v>0</v>
      </c>
      <c r="BG169" s="194">
        <f>IF(N169="zákl. přenesená",J169,0)</f>
        <v>0</v>
      </c>
      <c r="BH169" s="194">
        <f>IF(N169="sníž. přenesená",J169,0)</f>
        <v>0</v>
      </c>
      <c r="BI169" s="194">
        <f>IF(N169="nulová",J169,0)</f>
        <v>0</v>
      </c>
      <c r="BJ169" s="19" t="s">
        <v>88</v>
      </c>
      <c r="BK169" s="194">
        <f>ROUND(I169*H169,2)</f>
        <v>0</v>
      </c>
      <c r="BL169" s="19" t="s">
        <v>178</v>
      </c>
      <c r="BM169" s="193" t="s">
        <v>267</v>
      </c>
    </row>
    <row r="170" spans="1:65" s="2" customFormat="1" x14ac:dyDescent="0.2">
      <c r="A170" s="37"/>
      <c r="B170" s="38"/>
      <c r="C170" s="39"/>
      <c r="D170" s="228" t="s">
        <v>198</v>
      </c>
      <c r="E170" s="39"/>
      <c r="F170" s="229" t="s">
        <v>268</v>
      </c>
      <c r="G170" s="39"/>
      <c r="H170" s="39"/>
      <c r="I170" s="230"/>
      <c r="J170" s="39"/>
      <c r="K170" s="39"/>
      <c r="L170" s="42"/>
      <c r="M170" s="231"/>
      <c r="N170" s="232"/>
      <c r="O170" s="67"/>
      <c r="P170" s="67"/>
      <c r="Q170" s="67"/>
      <c r="R170" s="67"/>
      <c r="S170" s="67"/>
      <c r="T170" s="68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9" t="s">
        <v>198</v>
      </c>
      <c r="AU170" s="19" t="s">
        <v>90</v>
      </c>
    </row>
    <row r="171" spans="1:65" s="13" customFormat="1" x14ac:dyDescent="0.2">
      <c r="B171" s="195"/>
      <c r="C171" s="196"/>
      <c r="D171" s="197" t="s">
        <v>180</v>
      </c>
      <c r="E171" s="198" t="s">
        <v>79</v>
      </c>
      <c r="F171" s="199" t="s">
        <v>181</v>
      </c>
      <c r="G171" s="196"/>
      <c r="H171" s="198" t="s">
        <v>79</v>
      </c>
      <c r="I171" s="200"/>
      <c r="J171" s="196"/>
      <c r="K171" s="196"/>
      <c r="L171" s="201"/>
      <c r="M171" s="202"/>
      <c r="N171" s="203"/>
      <c r="O171" s="203"/>
      <c r="P171" s="203"/>
      <c r="Q171" s="203"/>
      <c r="R171" s="203"/>
      <c r="S171" s="203"/>
      <c r="T171" s="204"/>
      <c r="AT171" s="205" t="s">
        <v>180</v>
      </c>
      <c r="AU171" s="205" t="s">
        <v>90</v>
      </c>
      <c r="AV171" s="13" t="s">
        <v>88</v>
      </c>
      <c r="AW171" s="13" t="s">
        <v>42</v>
      </c>
      <c r="AX171" s="13" t="s">
        <v>81</v>
      </c>
      <c r="AY171" s="205" t="s">
        <v>171</v>
      </c>
    </row>
    <row r="172" spans="1:65" s="14" customFormat="1" x14ac:dyDescent="0.2">
      <c r="B172" s="206"/>
      <c r="C172" s="207"/>
      <c r="D172" s="197" t="s">
        <v>180</v>
      </c>
      <c r="E172" s="208" t="s">
        <v>79</v>
      </c>
      <c r="F172" s="209" t="s">
        <v>269</v>
      </c>
      <c r="G172" s="207"/>
      <c r="H172" s="210">
        <v>3.35</v>
      </c>
      <c r="I172" s="211"/>
      <c r="J172" s="207"/>
      <c r="K172" s="207"/>
      <c r="L172" s="212"/>
      <c r="M172" s="213"/>
      <c r="N172" s="214"/>
      <c r="O172" s="214"/>
      <c r="P172" s="214"/>
      <c r="Q172" s="214"/>
      <c r="R172" s="214"/>
      <c r="S172" s="214"/>
      <c r="T172" s="215"/>
      <c r="AT172" s="216" t="s">
        <v>180</v>
      </c>
      <c r="AU172" s="216" t="s">
        <v>90</v>
      </c>
      <c r="AV172" s="14" t="s">
        <v>90</v>
      </c>
      <c r="AW172" s="14" t="s">
        <v>42</v>
      </c>
      <c r="AX172" s="14" t="s">
        <v>81</v>
      </c>
      <c r="AY172" s="216" t="s">
        <v>171</v>
      </c>
    </row>
    <row r="173" spans="1:65" s="14" customFormat="1" x14ac:dyDescent="0.2">
      <c r="B173" s="206"/>
      <c r="C173" s="207"/>
      <c r="D173" s="197" t="s">
        <v>180</v>
      </c>
      <c r="E173" s="208" t="s">
        <v>79</v>
      </c>
      <c r="F173" s="209" t="s">
        <v>270</v>
      </c>
      <c r="G173" s="207"/>
      <c r="H173" s="210">
        <v>25.93</v>
      </c>
      <c r="I173" s="211"/>
      <c r="J173" s="207"/>
      <c r="K173" s="207"/>
      <c r="L173" s="212"/>
      <c r="M173" s="213"/>
      <c r="N173" s="214"/>
      <c r="O173" s="214"/>
      <c r="P173" s="214"/>
      <c r="Q173" s="214"/>
      <c r="R173" s="214"/>
      <c r="S173" s="214"/>
      <c r="T173" s="215"/>
      <c r="AT173" s="216" t="s">
        <v>180</v>
      </c>
      <c r="AU173" s="216" t="s">
        <v>90</v>
      </c>
      <c r="AV173" s="14" t="s">
        <v>90</v>
      </c>
      <c r="AW173" s="14" t="s">
        <v>42</v>
      </c>
      <c r="AX173" s="14" t="s">
        <v>81</v>
      </c>
      <c r="AY173" s="216" t="s">
        <v>171</v>
      </c>
    </row>
    <row r="174" spans="1:65" s="14" customFormat="1" x14ac:dyDescent="0.2">
      <c r="B174" s="206"/>
      <c r="C174" s="207"/>
      <c r="D174" s="197" t="s">
        <v>180</v>
      </c>
      <c r="E174" s="208" t="s">
        <v>79</v>
      </c>
      <c r="F174" s="209" t="s">
        <v>271</v>
      </c>
      <c r="G174" s="207"/>
      <c r="H174" s="210">
        <v>52.84</v>
      </c>
      <c r="I174" s="211"/>
      <c r="J174" s="207"/>
      <c r="K174" s="207"/>
      <c r="L174" s="212"/>
      <c r="M174" s="213"/>
      <c r="N174" s="214"/>
      <c r="O174" s="214"/>
      <c r="P174" s="214"/>
      <c r="Q174" s="214"/>
      <c r="R174" s="214"/>
      <c r="S174" s="214"/>
      <c r="T174" s="215"/>
      <c r="AT174" s="216" t="s">
        <v>180</v>
      </c>
      <c r="AU174" s="216" t="s">
        <v>90</v>
      </c>
      <c r="AV174" s="14" t="s">
        <v>90</v>
      </c>
      <c r="AW174" s="14" t="s">
        <v>42</v>
      </c>
      <c r="AX174" s="14" t="s">
        <v>81</v>
      </c>
      <c r="AY174" s="216" t="s">
        <v>171</v>
      </c>
    </row>
    <row r="175" spans="1:65" s="15" customFormat="1" x14ac:dyDescent="0.2">
      <c r="B175" s="217"/>
      <c r="C175" s="218"/>
      <c r="D175" s="197" t="s">
        <v>180</v>
      </c>
      <c r="E175" s="219" t="s">
        <v>79</v>
      </c>
      <c r="F175" s="220" t="s">
        <v>183</v>
      </c>
      <c r="G175" s="218"/>
      <c r="H175" s="221">
        <v>82.12</v>
      </c>
      <c r="I175" s="222"/>
      <c r="J175" s="218"/>
      <c r="K175" s="218"/>
      <c r="L175" s="223"/>
      <c r="M175" s="224"/>
      <c r="N175" s="225"/>
      <c r="O175" s="225"/>
      <c r="P175" s="225"/>
      <c r="Q175" s="225"/>
      <c r="R175" s="225"/>
      <c r="S175" s="225"/>
      <c r="T175" s="226"/>
      <c r="AT175" s="227" t="s">
        <v>180</v>
      </c>
      <c r="AU175" s="227" t="s">
        <v>90</v>
      </c>
      <c r="AV175" s="15" t="s">
        <v>178</v>
      </c>
      <c r="AW175" s="15" t="s">
        <v>42</v>
      </c>
      <c r="AX175" s="15" t="s">
        <v>88</v>
      </c>
      <c r="AY175" s="227" t="s">
        <v>171</v>
      </c>
    </row>
    <row r="176" spans="1:65" s="2" customFormat="1" ht="16.5" customHeight="1" x14ac:dyDescent="0.2">
      <c r="A176" s="37"/>
      <c r="B176" s="38"/>
      <c r="C176" s="182" t="s">
        <v>272</v>
      </c>
      <c r="D176" s="182" t="s">
        <v>173</v>
      </c>
      <c r="E176" s="183" t="s">
        <v>273</v>
      </c>
      <c r="F176" s="184" t="s">
        <v>274</v>
      </c>
      <c r="G176" s="185" t="s">
        <v>211</v>
      </c>
      <c r="H176" s="186">
        <v>82.12</v>
      </c>
      <c r="I176" s="187"/>
      <c r="J176" s="188">
        <f>ROUND(I176*H176,2)</f>
        <v>0</v>
      </c>
      <c r="K176" s="184" t="s">
        <v>196</v>
      </c>
      <c r="L176" s="42"/>
      <c r="M176" s="189" t="s">
        <v>79</v>
      </c>
      <c r="N176" s="190" t="s">
        <v>51</v>
      </c>
      <c r="O176" s="67"/>
      <c r="P176" s="191">
        <f>O176*H176</f>
        <v>0</v>
      </c>
      <c r="Q176" s="191">
        <v>0</v>
      </c>
      <c r="R176" s="191">
        <f>Q176*H176</f>
        <v>0</v>
      </c>
      <c r="S176" s="191">
        <v>0</v>
      </c>
      <c r="T176" s="192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193" t="s">
        <v>178</v>
      </c>
      <c r="AT176" s="193" t="s">
        <v>173</v>
      </c>
      <c r="AU176" s="193" t="s">
        <v>90</v>
      </c>
      <c r="AY176" s="19" t="s">
        <v>171</v>
      </c>
      <c r="BE176" s="194">
        <f>IF(N176="základní",J176,0)</f>
        <v>0</v>
      </c>
      <c r="BF176" s="194">
        <f>IF(N176="snížená",J176,0)</f>
        <v>0</v>
      </c>
      <c r="BG176" s="194">
        <f>IF(N176="zákl. přenesená",J176,0)</f>
        <v>0</v>
      </c>
      <c r="BH176" s="194">
        <f>IF(N176="sníž. přenesená",J176,0)</f>
        <v>0</v>
      </c>
      <c r="BI176" s="194">
        <f>IF(N176="nulová",J176,0)</f>
        <v>0</v>
      </c>
      <c r="BJ176" s="19" t="s">
        <v>88</v>
      </c>
      <c r="BK176" s="194">
        <f>ROUND(I176*H176,2)</f>
        <v>0</v>
      </c>
      <c r="BL176" s="19" t="s">
        <v>178</v>
      </c>
      <c r="BM176" s="193" t="s">
        <v>275</v>
      </c>
    </row>
    <row r="177" spans="1:65" s="2" customFormat="1" x14ac:dyDescent="0.2">
      <c r="A177" s="37"/>
      <c r="B177" s="38"/>
      <c r="C177" s="39"/>
      <c r="D177" s="228" t="s">
        <v>198</v>
      </c>
      <c r="E177" s="39"/>
      <c r="F177" s="229" t="s">
        <v>276</v>
      </c>
      <c r="G177" s="39"/>
      <c r="H177" s="39"/>
      <c r="I177" s="230"/>
      <c r="J177" s="39"/>
      <c r="K177" s="39"/>
      <c r="L177" s="42"/>
      <c r="M177" s="231"/>
      <c r="N177" s="232"/>
      <c r="O177" s="67"/>
      <c r="P177" s="67"/>
      <c r="Q177" s="67"/>
      <c r="R177" s="67"/>
      <c r="S177" s="67"/>
      <c r="T177" s="68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9" t="s">
        <v>198</v>
      </c>
      <c r="AU177" s="19" t="s">
        <v>90</v>
      </c>
    </row>
    <row r="178" spans="1:65" s="13" customFormat="1" x14ac:dyDescent="0.2">
      <c r="B178" s="195"/>
      <c r="C178" s="196"/>
      <c r="D178" s="197" t="s">
        <v>180</v>
      </c>
      <c r="E178" s="198" t="s">
        <v>79</v>
      </c>
      <c r="F178" s="199" t="s">
        <v>181</v>
      </c>
      <c r="G178" s="196"/>
      <c r="H178" s="198" t="s">
        <v>79</v>
      </c>
      <c r="I178" s="200"/>
      <c r="J178" s="196"/>
      <c r="K178" s="196"/>
      <c r="L178" s="201"/>
      <c r="M178" s="202"/>
      <c r="N178" s="203"/>
      <c r="O178" s="203"/>
      <c r="P178" s="203"/>
      <c r="Q178" s="203"/>
      <c r="R178" s="203"/>
      <c r="S178" s="203"/>
      <c r="T178" s="204"/>
      <c r="AT178" s="205" t="s">
        <v>180</v>
      </c>
      <c r="AU178" s="205" t="s">
        <v>90</v>
      </c>
      <c r="AV178" s="13" t="s">
        <v>88</v>
      </c>
      <c r="AW178" s="13" t="s">
        <v>42</v>
      </c>
      <c r="AX178" s="13" t="s">
        <v>81</v>
      </c>
      <c r="AY178" s="205" t="s">
        <v>171</v>
      </c>
    </row>
    <row r="179" spans="1:65" s="14" customFormat="1" x14ac:dyDescent="0.2">
      <c r="B179" s="206"/>
      <c r="C179" s="207"/>
      <c r="D179" s="197" t="s">
        <v>180</v>
      </c>
      <c r="E179" s="208" t="s">
        <v>79</v>
      </c>
      <c r="F179" s="209" t="s">
        <v>269</v>
      </c>
      <c r="G179" s="207"/>
      <c r="H179" s="210">
        <v>3.35</v>
      </c>
      <c r="I179" s="211"/>
      <c r="J179" s="207"/>
      <c r="K179" s="207"/>
      <c r="L179" s="212"/>
      <c r="M179" s="213"/>
      <c r="N179" s="214"/>
      <c r="O179" s="214"/>
      <c r="P179" s="214"/>
      <c r="Q179" s="214"/>
      <c r="R179" s="214"/>
      <c r="S179" s="214"/>
      <c r="T179" s="215"/>
      <c r="AT179" s="216" t="s">
        <v>180</v>
      </c>
      <c r="AU179" s="216" t="s">
        <v>90</v>
      </c>
      <c r="AV179" s="14" t="s">
        <v>90</v>
      </c>
      <c r="AW179" s="14" t="s">
        <v>42</v>
      </c>
      <c r="AX179" s="14" t="s">
        <v>81</v>
      </c>
      <c r="AY179" s="216" t="s">
        <v>171</v>
      </c>
    </row>
    <row r="180" spans="1:65" s="14" customFormat="1" x14ac:dyDescent="0.2">
      <c r="B180" s="206"/>
      <c r="C180" s="207"/>
      <c r="D180" s="197" t="s">
        <v>180</v>
      </c>
      <c r="E180" s="208" t="s">
        <v>79</v>
      </c>
      <c r="F180" s="209" t="s">
        <v>270</v>
      </c>
      <c r="G180" s="207"/>
      <c r="H180" s="210">
        <v>25.93</v>
      </c>
      <c r="I180" s="211"/>
      <c r="J180" s="207"/>
      <c r="K180" s="207"/>
      <c r="L180" s="212"/>
      <c r="M180" s="213"/>
      <c r="N180" s="214"/>
      <c r="O180" s="214"/>
      <c r="P180" s="214"/>
      <c r="Q180" s="214"/>
      <c r="R180" s="214"/>
      <c r="S180" s="214"/>
      <c r="T180" s="215"/>
      <c r="AT180" s="216" t="s">
        <v>180</v>
      </c>
      <c r="AU180" s="216" t="s">
        <v>90</v>
      </c>
      <c r="AV180" s="14" t="s">
        <v>90</v>
      </c>
      <c r="AW180" s="14" t="s">
        <v>42</v>
      </c>
      <c r="AX180" s="14" t="s">
        <v>81</v>
      </c>
      <c r="AY180" s="216" t="s">
        <v>171</v>
      </c>
    </row>
    <row r="181" spans="1:65" s="14" customFormat="1" x14ac:dyDescent="0.2">
      <c r="B181" s="206"/>
      <c r="C181" s="207"/>
      <c r="D181" s="197" t="s">
        <v>180</v>
      </c>
      <c r="E181" s="208" t="s">
        <v>79</v>
      </c>
      <c r="F181" s="209" t="s">
        <v>271</v>
      </c>
      <c r="G181" s="207"/>
      <c r="H181" s="210">
        <v>52.84</v>
      </c>
      <c r="I181" s="211"/>
      <c r="J181" s="207"/>
      <c r="K181" s="207"/>
      <c r="L181" s="212"/>
      <c r="M181" s="213"/>
      <c r="N181" s="214"/>
      <c r="O181" s="214"/>
      <c r="P181" s="214"/>
      <c r="Q181" s="214"/>
      <c r="R181" s="214"/>
      <c r="S181" s="214"/>
      <c r="T181" s="215"/>
      <c r="AT181" s="216" t="s">
        <v>180</v>
      </c>
      <c r="AU181" s="216" t="s">
        <v>90</v>
      </c>
      <c r="AV181" s="14" t="s">
        <v>90</v>
      </c>
      <c r="AW181" s="14" t="s">
        <v>42</v>
      </c>
      <c r="AX181" s="14" t="s">
        <v>81</v>
      </c>
      <c r="AY181" s="216" t="s">
        <v>171</v>
      </c>
    </row>
    <row r="182" spans="1:65" s="15" customFormat="1" x14ac:dyDescent="0.2">
      <c r="B182" s="217"/>
      <c r="C182" s="218"/>
      <c r="D182" s="197" t="s">
        <v>180</v>
      </c>
      <c r="E182" s="219" t="s">
        <v>79</v>
      </c>
      <c r="F182" s="220" t="s">
        <v>183</v>
      </c>
      <c r="G182" s="218"/>
      <c r="H182" s="221">
        <v>82.12</v>
      </c>
      <c r="I182" s="222"/>
      <c r="J182" s="218"/>
      <c r="K182" s="218"/>
      <c r="L182" s="223"/>
      <c r="M182" s="224"/>
      <c r="N182" s="225"/>
      <c r="O182" s="225"/>
      <c r="P182" s="225"/>
      <c r="Q182" s="225"/>
      <c r="R182" s="225"/>
      <c r="S182" s="225"/>
      <c r="T182" s="226"/>
      <c r="AT182" s="227" t="s">
        <v>180</v>
      </c>
      <c r="AU182" s="227" t="s">
        <v>90</v>
      </c>
      <c r="AV182" s="15" t="s">
        <v>178</v>
      </c>
      <c r="AW182" s="15" t="s">
        <v>42</v>
      </c>
      <c r="AX182" s="15" t="s">
        <v>88</v>
      </c>
      <c r="AY182" s="227" t="s">
        <v>171</v>
      </c>
    </row>
    <row r="183" spans="1:65" s="12" customFormat="1" ht="22.9" customHeight="1" x14ac:dyDescent="0.2">
      <c r="B183" s="166"/>
      <c r="C183" s="167"/>
      <c r="D183" s="168" t="s">
        <v>80</v>
      </c>
      <c r="E183" s="180" t="s">
        <v>178</v>
      </c>
      <c r="F183" s="180" t="s">
        <v>277</v>
      </c>
      <c r="G183" s="167"/>
      <c r="H183" s="167"/>
      <c r="I183" s="170"/>
      <c r="J183" s="181">
        <f>BK183</f>
        <v>0</v>
      </c>
      <c r="K183" s="167"/>
      <c r="L183" s="172"/>
      <c r="M183" s="173"/>
      <c r="N183" s="174"/>
      <c r="O183" s="174"/>
      <c r="P183" s="175">
        <f>SUM(P184:P240)</f>
        <v>0</v>
      </c>
      <c r="Q183" s="174"/>
      <c r="R183" s="175">
        <f>SUM(R184:R240)</f>
        <v>14.322121709999998</v>
      </c>
      <c r="S183" s="174"/>
      <c r="T183" s="176">
        <f>SUM(T184:T240)</f>
        <v>0</v>
      </c>
      <c r="AR183" s="177" t="s">
        <v>88</v>
      </c>
      <c r="AT183" s="178" t="s">
        <v>80</v>
      </c>
      <c r="AU183" s="178" t="s">
        <v>88</v>
      </c>
      <c r="AY183" s="177" t="s">
        <v>171</v>
      </c>
      <c r="BK183" s="179">
        <f>SUM(BK184:BK240)</f>
        <v>0</v>
      </c>
    </row>
    <row r="184" spans="1:65" s="2" customFormat="1" ht="16.5" customHeight="1" x14ac:dyDescent="0.2">
      <c r="A184" s="37"/>
      <c r="B184" s="38"/>
      <c r="C184" s="182" t="s">
        <v>278</v>
      </c>
      <c r="D184" s="182" t="s">
        <v>173</v>
      </c>
      <c r="E184" s="183" t="s">
        <v>279</v>
      </c>
      <c r="F184" s="184" t="s">
        <v>280</v>
      </c>
      <c r="G184" s="185" t="s">
        <v>119</v>
      </c>
      <c r="H184" s="186">
        <v>79.317999999999998</v>
      </c>
      <c r="I184" s="187"/>
      <c r="J184" s="188">
        <f>ROUND(I184*H184,2)</f>
        <v>0</v>
      </c>
      <c r="K184" s="184" t="s">
        <v>196</v>
      </c>
      <c r="L184" s="42"/>
      <c r="M184" s="189" t="s">
        <v>79</v>
      </c>
      <c r="N184" s="190" t="s">
        <v>51</v>
      </c>
      <c r="O184" s="67"/>
      <c r="P184" s="191">
        <f>O184*H184</f>
        <v>0</v>
      </c>
      <c r="Q184" s="191">
        <v>0</v>
      </c>
      <c r="R184" s="191">
        <f>Q184*H184</f>
        <v>0</v>
      </c>
      <c r="S184" s="191">
        <v>0</v>
      </c>
      <c r="T184" s="192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193" t="s">
        <v>178</v>
      </c>
      <c r="AT184" s="193" t="s">
        <v>173</v>
      </c>
      <c r="AU184" s="193" t="s">
        <v>90</v>
      </c>
      <c r="AY184" s="19" t="s">
        <v>171</v>
      </c>
      <c r="BE184" s="194">
        <f>IF(N184="základní",J184,0)</f>
        <v>0</v>
      </c>
      <c r="BF184" s="194">
        <f>IF(N184="snížená",J184,0)</f>
        <v>0</v>
      </c>
      <c r="BG184" s="194">
        <f>IF(N184="zákl. přenesená",J184,0)</f>
        <v>0</v>
      </c>
      <c r="BH184" s="194">
        <f>IF(N184="sníž. přenesená",J184,0)</f>
        <v>0</v>
      </c>
      <c r="BI184" s="194">
        <f>IF(N184="nulová",J184,0)</f>
        <v>0</v>
      </c>
      <c r="BJ184" s="19" t="s">
        <v>88</v>
      </c>
      <c r="BK184" s="194">
        <f>ROUND(I184*H184,2)</f>
        <v>0</v>
      </c>
      <c r="BL184" s="19" t="s">
        <v>178</v>
      </c>
      <c r="BM184" s="193" t="s">
        <v>281</v>
      </c>
    </row>
    <row r="185" spans="1:65" s="2" customFormat="1" x14ac:dyDescent="0.2">
      <c r="A185" s="37"/>
      <c r="B185" s="38"/>
      <c r="C185" s="39"/>
      <c r="D185" s="228" t="s">
        <v>198</v>
      </c>
      <c r="E185" s="39"/>
      <c r="F185" s="229" t="s">
        <v>282</v>
      </c>
      <c r="G185" s="39"/>
      <c r="H185" s="39"/>
      <c r="I185" s="230"/>
      <c r="J185" s="39"/>
      <c r="K185" s="39"/>
      <c r="L185" s="42"/>
      <c r="M185" s="231"/>
      <c r="N185" s="232"/>
      <c r="O185" s="67"/>
      <c r="P185" s="67"/>
      <c r="Q185" s="67"/>
      <c r="R185" s="67"/>
      <c r="S185" s="67"/>
      <c r="T185" s="68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9" t="s">
        <v>198</v>
      </c>
      <c r="AU185" s="19" t="s">
        <v>90</v>
      </c>
    </row>
    <row r="186" spans="1:65" s="13" customFormat="1" x14ac:dyDescent="0.2">
      <c r="B186" s="195"/>
      <c r="C186" s="196"/>
      <c r="D186" s="197" t="s">
        <v>180</v>
      </c>
      <c r="E186" s="198" t="s">
        <v>79</v>
      </c>
      <c r="F186" s="199" t="s">
        <v>181</v>
      </c>
      <c r="G186" s="196"/>
      <c r="H186" s="198" t="s">
        <v>79</v>
      </c>
      <c r="I186" s="200"/>
      <c r="J186" s="196"/>
      <c r="K186" s="196"/>
      <c r="L186" s="201"/>
      <c r="M186" s="202"/>
      <c r="N186" s="203"/>
      <c r="O186" s="203"/>
      <c r="P186" s="203"/>
      <c r="Q186" s="203"/>
      <c r="R186" s="203"/>
      <c r="S186" s="203"/>
      <c r="T186" s="204"/>
      <c r="AT186" s="205" t="s">
        <v>180</v>
      </c>
      <c r="AU186" s="205" t="s">
        <v>90</v>
      </c>
      <c r="AV186" s="13" t="s">
        <v>88</v>
      </c>
      <c r="AW186" s="13" t="s">
        <v>42</v>
      </c>
      <c r="AX186" s="13" t="s">
        <v>81</v>
      </c>
      <c r="AY186" s="205" t="s">
        <v>171</v>
      </c>
    </row>
    <row r="187" spans="1:65" s="13" customFormat="1" x14ac:dyDescent="0.2">
      <c r="B187" s="195"/>
      <c r="C187" s="196"/>
      <c r="D187" s="197" t="s">
        <v>180</v>
      </c>
      <c r="E187" s="198" t="s">
        <v>79</v>
      </c>
      <c r="F187" s="199" t="s">
        <v>283</v>
      </c>
      <c r="G187" s="196"/>
      <c r="H187" s="198" t="s">
        <v>79</v>
      </c>
      <c r="I187" s="200"/>
      <c r="J187" s="196"/>
      <c r="K187" s="196"/>
      <c r="L187" s="201"/>
      <c r="M187" s="202"/>
      <c r="N187" s="203"/>
      <c r="O187" s="203"/>
      <c r="P187" s="203"/>
      <c r="Q187" s="203"/>
      <c r="R187" s="203"/>
      <c r="S187" s="203"/>
      <c r="T187" s="204"/>
      <c r="AT187" s="205" t="s">
        <v>180</v>
      </c>
      <c r="AU187" s="205" t="s">
        <v>90</v>
      </c>
      <c r="AV187" s="13" t="s">
        <v>88</v>
      </c>
      <c r="AW187" s="13" t="s">
        <v>42</v>
      </c>
      <c r="AX187" s="13" t="s">
        <v>81</v>
      </c>
      <c r="AY187" s="205" t="s">
        <v>171</v>
      </c>
    </row>
    <row r="188" spans="1:65" s="13" customFormat="1" x14ac:dyDescent="0.2">
      <c r="B188" s="195"/>
      <c r="C188" s="196"/>
      <c r="D188" s="197" t="s">
        <v>180</v>
      </c>
      <c r="E188" s="198" t="s">
        <v>79</v>
      </c>
      <c r="F188" s="199" t="s">
        <v>284</v>
      </c>
      <c r="G188" s="196"/>
      <c r="H188" s="198" t="s">
        <v>79</v>
      </c>
      <c r="I188" s="200"/>
      <c r="J188" s="196"/>
      <c r="K188" s="196"/>
      <c r="L188" s="201"/>
      <c r="M188" s="202"/>
      <c r="N188" s="203"/>
      <c r="O188" s="203"/>
      <c r="P188" s="203"/>
      <c r="Q188" s="203"/>
      <c r="R188" s="203"/>
      <c r="S188" s="203"/>
      <c r="T188" s="204"/>
      <c r="AT188" s="205" t="s">
        <v>180</v>
      </c>
      <c r="AU188" s="205" t="s">
        <v>90</v>
      </c>
      <c r="AV188" s="13" t="s">
        <v>88</v>
      </c>
      <c r="AW188" s="13" t="s">
        <v>42</v>
      </c>
      <c r="AX188" s="13" t="s">
        <v>81</v>
      </c>
      <c r="AY188" s="205" t="s">
        <v>171</v>
      </c>
    </row>
    <row r="189" spans="1:65" s="14" customFormat="1" x14ac:dyDescent="0.2">
      <c r="B189" s="206"/>
      <c r="C189" s="207"/>
      <c r="D189" s="197" t="s">
        <v>180</v>
      </c>
      <c r="E189" s="208" t="s">
        <v>132</v>
      </c>
      <c r="F189" s="209" t="s">
        <v>285</v>
      </c>
      <c r="G189" s="207"/>
      <c r="H189" s="210">
        <v>396.59</v>
      </c>
      <c r="I189" s="211"/>
      <c r="J189" s="207"/>
      <c r="K189" s="207"/>
      <c r="L189" s="212"/>
      <c r="M189" s="213"/>
      <c r="N189" s="214"/>
      <c r="O189" s="214"/>
      <c r="P189" s="214"/>
      <c r="Q189" s="214"/>
      <c r="R189" s="214"/>
      <c r="S189" s="214"/>
      <c r="T189" s="215"/>
      <c r="AT189" s="216" t="s">
        <v>180</v>
      </c>
      <c r="AU189" s="216" t="s">
        <v>90</v>
      </c>
      <c r="AV189" s="14" t="s">
        <v>90</v>
      </c>
      <c r="AW189" s="14" t="s">
        <v>42</v>
      </c>
      <c r="AX189" s="14" t="s">
        <v>81</v>
      </c>
      <c r="AY189" s="216" t="s">
        <v>171</v>
      </c>
    </row>
    <row r="190" spans="1:65" s="15" customFormat="1" x14ac:dyDescent="0.2">
      <c r="B190" s="217"/>
      <c r="C190" s="218"/>
      <c r="D190" s="197" t="s">
        <v>180</v>
      </c>
      <c r="E190" s="219" t="s">
        <v>79</v>
      </c>
      <c r="F190" s="220" t="s">
        <v>183</v>
      </c>
      <c r="G190" s="218"/>
      <c r="H190" s="221">
        <v>396.59</v>
      </c>
      <c r="I190" s="222"/>
      <c r="J190" s="218"/>
      <c r="K190" s="218"/>
      <c r="L190" s="223"/>
      <c r="M190" s="224"/>
      <c r="N190" s="225"/>
      <c r="O190" s="225"/>
      <c r="P190" s="225"/>
      <c r="Q190" s="225"/>
      <c r="R190" s="225"/>
      <c r="S190" s="225"/>
      <c r="T190" s="226"/>
      <c r="AT190" s="227" t="s">
        <v>180</v>
      </c>
      <c r="AU190" s="227" t="s">
        <v>90</v>
      </c>
      <c r="AV190" s="15" t="s">
        <v>178</v>
      </c>
      <c r="AW190" s="15" t="s">
        <v>42</v>
      </c>
      <c r="AX190" s="15" t="s">
        <v>81</v>
      </c>
      <c r="AY190" s="227" t="s">
        <v>171</v>
      </c>
    </row>
    <row r="191" spans="1:65" s="14" customFormat="1" x14ac:dyDescent="0.2">
      <c r="B191" s="206"/>
      <c r="C191" s="207"/>
      <c r="D191" s="197" t="s">
        <v>180</v>
      </c>
      <c r="E191" s="208" t="s">
        <v>79</v>
      </c>
      <c r="F191" s="209" t="s">
        <v>286</v>
      </c>
      <c r="G191" s="207"/>
      <c r="H191" s="210">
        <v>79.317999999999998</v>
      </c>
      <c r="I191" s="211"/>
      <c r="J191" s="207"/>
      <c r="K191" s="207"/>
      <c r="L191" s="212"/>
      <c r="M191" s="213"/>
      <c r="N191" s="214"/>
      <c r="O191" s="214"/>
      <c r="P191" s="214"/>
      <c r="Q191" s="214"/>
      <c r="R191" s="214"/>
      <c r="S191" s="214"/>
      <c r="T191" s="215"/>
      <c r="AT191" s="216" t="s">
        <v>180</v>
      </c>
      <c r="AU191" s="216" t="s">
        <v>90</v>
      </c>
      <c r="AV191" s="14" t="s">
        <v>90</v>
      </c>
      <c r="AW191" s="14" t="s">
        <v>42</v>
      </c>
      <c r="AX191" s="14" t="s">
        <v>81</v>
      </c>
      <c r="AY191" s="216" t="s">
        <v>171</v>
      </c>
    </row>
    <row r="192" spans="1:65" s="15" customFormat="1" x14ac:dyDescent="0.2">
      <c r="B192" s="217"/>
      <c r="C192" s="218"/>
      <c r="D192" s="197" t="s">
        <v>180</v>
      </c>
      <c r="E192" s="219" t="s">
        <v>79</v>
      </c>
      <c r="F192" s="220" t="s">
        <v>183</v>
      </c>
      <c r="G192" s="218"/>
      <c r="H192" s="221">
        <v>79.317999999999998</v>
      </c>
      <c r="I192" s="222"/>
      <c r="J192" s="218"/>
      <c r="K192" s="218"/>
      <c r="L192" s="223"/>
      <c r="M192" s="224"/>
      <c r="N192" s="225"/>
      <c r="O192" s="225"/>
      <c r="P192" s="225"/>
      <c r="Q192" s="225"/>
      <c r="R192" s="225"/>
      <c r="S192" s="225"/>
      <c r="T192" s="226"/>
      <c r="AT192" s="227" t="s">
        <v>180</v>
      </c>
      <c r="AU192" s="227" t="s">
        <v>90</v>
      </c>
      <c r="AV192" s="15" t="s">
        <v>178</v>
      </c>
      <c r="AW192" s="15" t="s">
        <v>42</v>
      </c>
      <c r="AX192" s="15" t="s">
        <v>88</v>
      </c>
      <c r="AY192" s="227" t="s">
        <v>171</v>
      </c>
    </row>
    <row r="193" spans="1:65" s="2" customFormat="1" ht="24.2" customHeight="1" x14ac:dyDescent="0.2">
      <c r="A193" s="37"/>
      <c r="B193" s="38"/>
      <c r="C193" s="182" t="s">
        <v>287</v>
      </c>
      <c r="D193" s="182" t="s">
        <v>173</v>
      </c>
      <c r="E193" s="183" t="s">
        <v>288</v>
      </c>
      <c r="F193" s="184" t="s">
        <v>289</v>
      </c>
      <c r="G193" s="185" t="s">
        <v>119</v>
      </c>
      <c r="H193" s="186">
        <v>5.0789999999999997</v>
      </c>
      <c r="I193" s="187"/>
      <c r="J193" s="188">
        <f>ROUND(I193*H193,2)</f>
        <v>0</v>
      </c>
      <c r="K193" s="184" t="s">
        <v>196</v>
      </c>
      <c r="L193" s="42"/>
      <c r="M193" s="189" t="s">
        <v>79</v>
      </c>
      <c r="N193" s="190" t="s">
        <v>51</v>
      </c>
      <c r="O193" s="67"/>
      <c r="P193" s="191">
        <f>O193*H193</f>
        <v>0</v>
      </c>
      <c r="Q193" s="191">
        <v>2.20411</v>
      </c>
      <c r="R193" s="191">
        <f>Q193*H193</f>
        <v>11.194674689999999</v>
      </c>
      <c r="S193" s="191">
        <v>0</v>
      </c>
      <c r="T193" s="192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193" t="s">
        <v>178</v>
      </c>
      <c r="AT193" s="193" t="s">
        <v>173</v>
      </c>
      <c r="AU193" s="193" t="s">
        <v>90</v>
      </c>
      <c r="AY193" s="19" t="s">
        <v>171</v>
      </c>
      <c r="BE193" s="194">
        <f>IF(N193="základní",J193,0)</f>
        <v>0</v>
      </c>
      <c r="BF193" s="194">
        <f>IF(N193="snížená",J193,0)</f>
        <v>0</v>
      </c>
      <c r="BG193" s="194">
        <f>IF(N193="zákl. přenesená",J193,0)</f>
        <v>0</v>
      </c>
      <c r="BH193" s="194">
        <f>IF(N193="sníž. přenesená",J193,0)</f>
        <v>0</v>
      </c>
      <c r="BI193" s="194">
        <f>IF(N193="nulová",J193,0)</f>
        <v>0</v>
      </c>
      <c r="BJ193" s="19" t="s">
        <v>88</v>
      </c>
      <c r="BK193" s="194">
        <f>ROUND(I193*H193,2)</f>
        <v>0</v>
      </c>
      <c r="BL193" s="19" t="s">
        <v>178</v>
      </c>
      <c r="BM193" s="193" t="s">
        <v>290</v>
      </c>
    </row>
    <row r="194" spans="1:65" s="2" customFormat="1" x14ac:dyDescent="0.2">
      <c r="A194" s="37"/>
      <c r="B194" s="38"/>
      <c r="C194" s="39"/>
      <c r="D194" s="228" t="s">
        <v>198</v>
      </c>
      <c r="E194" s="39"/>
      <c r="F194" s="229" t="s">
        <v>291</v>
      </c>
      <c r="G194" s="39"/>
      <c r="H194" s="39"/>
      <c r="I194" s="230"/>
      <c r="J194" s="39"/>
      <c r="K194" s="39"/>
      <c r="L194" s="42"/>
      <c r="M194" s="231"/>
      <c r="N194" s="232"/>
      <c r="O194" s="67"/>
      <c r="P194" s="67"/>
      <c r="Q194" s="67"/>
      <c r="R194" s="67"/>
      <c r="S194" s="67"/>
      <c r="T194" s="68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9" t="s">
        <v>198</v>
      </c>
      <c r="AU194" s="19" t="s">
        <v>90</v>
      </c>
    </row>
    <row r="195" spans="1:65" s="13" customFormat="1" x14ac:dyDescent="0.2">
      <c r="B195" s="195"/>
      <c r="C195" s="196"/>
      <c r="D195" s="197" t="s">
        <v>180</v>
      </c>
      <c r="E195" s="198" t="s">
        <v>79</v>
      </c>
      <c r="F195" s="199" t="s">
        <v>181</v>
      </c>
      <c r="G195" s="196"/>
      <c r="H195" s="198" t="s">
        <v>79</v>
      </c>
      <c r="I195" s="200"/>
      <c r="J195" s="196"/>
      <c r="K195" s="196"/>
      <c r="L195" s="201"/>
      <c r="M195" s="202"/>
      <c r="N195" s="203"/>
      <c r="O195" s="203"/>
      <c r="P195" s="203"/>
      <c r="Q195" s="203"/>
      <c r="R195" s="203"/>
      <c r="S195" s="203"/>
      <c r="T195" s="204"/>
      <c r="AT195" s="205" t="s">
        <v>180</v>
      </c>
      <c r="AU195" s="205" t="s">
        <v>90</v>
      </c>
      <c r="AV195" s="13" t="s">
        <v>88</v>
      </c>
      <c r="AW195" s="13" t="s">
        <v>42</v>
      </c>
      <c r="AX195" s="13" t="s">
        <v>81</v>
      </c>
      <c r="AY195" s="205" t="s">
        <v>171</v>
      </c>
    </row>
    <row r="196" spans="1:65" s="13" customFormat="1" x14ac:dyDescent="0.2">
      <c r="B196" s="195"/>
      <c r="C196" s="196"/>
      <c r="D196" s="197" t="s">
        <v>180</v>
      </c>
      <c r="E196" s="198" t="s">
        <v>79</v>
      </c>
      <c r="F196" s="199" t="s">
        <v>292</v>
      </c>
      <c r="G196" s="196"/>
      <c r="H196" s="198" t="s">
        <v>79</v>
      </c>
      <c r="I196" s="200"/>
      <c r="J196" s="196"/>
      <c r="K196" s="196"/>
      <c r="L196" s="201"/>
      <c r="M196" s="202"/>
      <c r="N196" s="203"/>
      <c r="O196" s="203"/>
      <c r="P196" s="203"/>
      <c r="Q196" s="203"/>
      <c r="R196" s="203"/>
      <c r="S196" s="203"/>
      <c r="T196" s="204"/>
      <c r="AT196" s="205" t="s">
        <v>180</v>
      </c>
      <c r="AU196" s="205" t="s">
        <v>90</v>
      </c>
      <c r="AV196" s="13" t="s">
        <v>88</v>
      </c>
      <c r="AW196" s="13" t="s">
        <v>42</v>
      </c>
      <c r="AX196" s="13" t="s">
        <v>81</v>
      </c>
      <c r="AY196" s="205" t="s">
        <v>171</v>
      </c>
    </row>
    <row r="197" spans="1:65" s="14" customFormat="1" x14ac:dyDescent="0.2">
      <c r="B197" s="206"/>
      <c r="C197" s="207"/>
      <c r="D197" s="197" t="s">
        <v>180</v>
      </c>
      <c r="E197" s="208" t="s">
        <v>79</v>
      </c>
      <c r="F197" s="209" t="s">
        <v>258</v>
      </c>
      <c r="G197" s="207"/>
      <c r="H197" s="210">
        <v>0.16300000000000001</v>
      </c>
      <c r="I197" s="211"/>
      <c r="J197" s="207"/>
      <c r="K197" s="207"/>
      <c r="L197" s="212"/>
      <c r="M197" s="213"/>
      <c r="N197" s="214"/>
      <c r="O197" s="214"/>
      <c r="P197" s="214"/>
      <c r="Q197" s="214"/>
      <c r="R197" s="214"/>
      <c r="S197" s="214"/>
      <c r="T197" s="215"/>
      <c r="AT197" s="216" t="s">
        <v>180</v>
      </c>
      <c r="AU197" s="216" t="s">
        <v>90</v>
      </c>
      <c r="AV197" s="14" t="s">
        <v>90</v>
      </c>
      <c r="AW197" s="14" t="s">
        <v>42</v>
      </c>
      <c r="AX197" s="14" t="s">
        <v>81</v>
      </c>
      <c r="AY197" s="216" t="s">
        <v>171</v>
      </c>
    </row>
    <row r="198" spans="1:65" s="14" customFormat="1" x14ac:dyDescent="0.2">
      <c r="B198" s="206"/>
      <c r="C198" s="207"/>
      <c r="D198" s="197" t="s">
        <v>180</v>
      </c>
      <c r="E198" s="208" t="s">
        <v>79</v>
      </c>
      <c r="F198" s="209" t="s">
        <v>259</v>
      </c>
      <c r="G198" s="207"/>
      <c r="H198" s="210">
        <v>0.91700000000000004</v>
      </c>
      <c r="I198" s="211"/>
      <c r="J198" s="207"/>
      <c r="K198" s="207"/>
      <c r="L198" s="212"/>
      <c r="M198" s="213"/>
      <c r="N198" s="214"/>
      <c r="O198" s="214"/>
      <c r="P198" s="214"/>
      <c r="Q198" s="214"/>
      <c r="R198" s="214"/>
      <c r="S198" s="214"/>
      <c r="T198" s="215"/>
      <c r="AT198" s="216" t="s">
        <v>180</v>
      </c>
      <c r="AU198" s="216" t="s">
        <v>90</v>
      </c>
      <c r="AV198" s="14" t="s">
        <v>90</v>
      </c>
      <c r="AW198" s="14" t="s">
        <v>42</v>
      </c>
      <c r="AX198" s="14" t="s">
        <v>81</v>
      </c>
      <c r="AY198" s="216" t="s">
        <v>171</v>
      </c>
    </row>
    <row r="199" spans="1:65" s="14" customFormat="1" x14ac:dyDescent="0.2">
      <c r="B199" s="206"/>
      <c r="C199" s="207"/>
      <c r="D199" s="197" t="s">
        <v>180</v>
      </c>
      <c r="E199" s="208" t="s">
        <v>79</v>
      </c>
      <c r="F199" s="209" t="s">
        <v>260</v>
      </c>
      <c r="G199" s="207"/>
      <c r="H199" s="210">
        <v>1.829</v>
      </c>
      <c r="I199" s="211"/>
      <c r="J199" s="207"/>
      <c r="K199" s="207"/>
      <c r="L199" s="212"/>
      <c r="M199" s="213"/>
      <c r="N199" s="214"/>
      <c r="O199" s="214"/>
      <c r="P199" s="214"/>
      <c r="Q199" s="214"/>
      <c r="R199" s="214"/>
      <c r="S199" s="214"/>
      <c r="T199" s="215"/>
      <c r="AT199" s="216" t="s">
        <v>180</v>
      </c>
      <c r="AU199" s="216" t="s">
        <v>90</v>
      </c>
      <c r="AV199" s="14" t="s">
        <v>90</v>
      </c>
      <c r="AW199" s="14" t="s">
        <v>42</v>
      </c>
      <c r="AX199" s="14" t="s">
        <v>81</v>
      </c>
      <c r="AY199" s="216" t="s">
        <v>171</v>
      </c>
    </row>
    <row r="200" spans="1:65" s="14" customFormat="1" x14ac:dyDescent="0.2">
      <c r="B200" s="206"/>
      <c r="C200" s="207"/>
      <c r="D200" s="197" t="s">
        <v>180</v>
      </c>
      <c r="E200" s="208" t="s">
        <v>79</v>
      </c>
      <c r="F200" s="209" t="s">
        <v>261</v>
      </c>
      <c r="G200" s="207"/>
      <c r="H200" s="210">
        <v>0.67400000000000004</v>
      </c>
      <c r="I200" s="211"/>
      <c r="J200" s="207"/>
      <c r="K200" s="207"/>
      <c r="L200" s="212"/>
      <c r="M200" s="213"/>
      <c r="N200" s="214"/>
      <c r="O200" s="214"/>
      <c r="P200" s="214"/>
      <c r="Q200" s="214"/>
      <c r="R200" s="214"/>
      <c r="S200" s="214"/>
      <c r="T200" s="215"/>
      <c r="AT200" s="216" t="s">
        <v>180</v>
      </c>
      <c r="AU200" s="216" t="s">
        <v>90</v>
      </c>
      <c r="AV200" s="14" t="s">
        <v>90</v>
      </c>
      <c r="AW200" s="14" t="s">
        <v>42</v>
      </c>
      <c r="AX200" s="14" t="s">
        <v>81</v>
      </c>
      <c r="AY200" s="216" t="s">
        <v>171</v>
      </c>
    </row>
    <row r="201" spans="1:65" s="14" customFormat="1" x14ac:dyDescent="0.2">
      <c r="B201" s="206"/>
      <c r="C201" s="207"/>
      <c r="D201" s="197" t="s">
        <v>180</v>
      </c>
      <c r="E201" s="208" t="s">
        <v>79</v>
      </c>
      <c r="F201" s="209" t="s">
        <v>262</v>
      </c>
      <c r="G201" s="207"/>
      <c r="H201" s="210">
        <v>0.88600000000000001</v>
      </c>
      <c r="I201" s="211"/>
      <c r="J201" s="207"/>
      <c r="K201" s="207"/>
      <c r="L201" s="212"/>
      <c r="M201" s="213"/>
      <c r="N201" s="214"/>
      <c r="O201" s="214"/>
      <c r="P201" s="214"/>
      <c r="Q201" s="214"/>
      <c r="R201" s="214"/>
      <c r="S201" s="214"/>
      <c r="T201" s="215"/>
      <c r="AT201" s="216" t="s">
        <v>180</v>
      </c>
      <c r="AU201" s="216" t="s">
        <v>90</v>
      </c>
      <c r="AV201" s="14" t="s">
        <v>90</v>
      </c>
      <c r="AW201" s="14" t="s">
        <v>42</v>
      </c>
      <c r="AX201" s="14" t="s">
        <v>81</v>
      </c>
      <c r="AY201" s="216" t="s">
        <v>171</v>
      </c>
    </row>
    <row r="202" spans="1:65" s="14" customFormat="1" x14ac:dyDescent="0.2">
      <c r="B202" s="206"/>
      <c r="C202" s="207"/>
      <c r="D202" s="197" t="s">
        <v>180</v>
      </c>
      <c r="E202" s="208" t="s">
        <v>79</v>
      </c>
      <c r="F202" s="209" t="s">
        <v>263</v>
      </c>
      <c r="G202" s="207"/>
      <c r="H202" s="210">
        <v>0.61</v>
      </c>
      <c r="I202" s="211"/>
      <c r="J202" s="207"/>
      <c r="K202" s="207"/>
      <c r="L202" s="212"/>
      <c r="M202" s="213"/>
      <c r="N202" s="214"/>
      <c r="O202" s="214"/>
      <c r="P202" s="214"/>
      <c r="Q202" s="214"/>
      <c r="R202" s="214"/>
      <c r="S202" s="214"/>
      <c r="T202" s="215"/>
      <c r="AT202" s="216" t="s">
        <v>180</v>
      </c>
      <c r="AU202" s="216" t="s">
        <v>90</v>
      </c>
      <c r="AV202" s="14" t="s">
        <v>90</v>
      </c>
      <c r="AW202" s="14" t="s">
        <v>42</v>
      </c>
      <c r="AX202" s="14" t="s">
        <v>81</v>
      </c>
      <c r="AY202" s="216" t="s">
        <v>171</v>
      </c>
    </row>
    <row r="203" spans="1:65" s="15" customFormat="1" x14ac:dyDescent="0.2">
      <c r="B203" s="217"/>
      <c r="C203" s="218"/>
      <c r="D203" s="197" t="s">
        <v>180</v>
      </c>
      <c r="E203" s="219" t="s">
        <v>79</v>
      </c>
      <c r="F203" s="220" t="s">
        <v>183</v>
      </c>
      <c r="G203" s="218"/>
      <c r="H203" s="221">
        <v>5.0789999999999997</v>
      </c>
      <c r="I203" s="222"/>
      <c r="J203" s="218"/>
      <c r="K203" s="218"/>
      <c r="L203" s="223"/>
      <c r="M203" s="224"/>
      <c r="N203" s="225"/>
      <c r="O203" s="225"/>
      <c r="P203" s="225"/>
      <c r="Q203" s="225"/>
      <c r="R203" s="225"/>
      <c r="S203" s="225"/>
      <c r="T203" s="226"/>
      <c r="AT203" s="227" t="s">
        <v>180</v>
      </c>
      <c r="AU203" s="227" t="s">
        <v>90</v>
      </c>
      <c r="AV203" s="15" t="s">
        <v>178</v>
      </c>
      <c r="AW203" s="15" t="s">
        <v>42</v>
      </c>
      <c r="AX203" s="15" t="s">
        <v>88</v>
      </c>
      <c r="AY203" s="227" t="s">
        <v>171</v>
      </c>
    </row>
    <row r="204" spans="1:65" s="2" customFormat="1" ht="16.5" customHeight="1" x14ac:dyDescent="0.2">
      <c r="A204" s="37"/>
      <c r="B204" s="38"/>
      <c r="C204" s="182" t="s">
        <v>293</v>
      </c>
      <c r="D204" s="182" t="s">
        <v>173</v>
      </c>
      <c r="E204" s="183" t="s">
        <v>294</v>
      </c>
      <c r="F204" s="184" t="s">
        <v>295</v>
      </c>
      <c r="G204" s="185" t="s">
        <v>127</v>
      </c>
      <c r="H204" s="186">
        <v>12.12</v>
      </c>
      <c r="I204" s="187"/>
      <c r="J204" s="188">
        <f>ROUND(I204*H204,2)</f>
        <v>0</v>
      </c>
      <c r="K204" s="184" t="s">
        <v>177</v>
      </c>
      <c r="L204" s="42"/>
      <c r="M204" s="189" t="s">
        <v>79</v>
      </c>
      <c r="N204" s="190" t="s">
        <v>51</v>
      </c>
      <c r="O204" s="67"/>
      <c r="P204" s="191">
        <f>O204*H204</f>
        <v>0</v>
      </c>
      <c r="Q204" s="191">
        <v>2.2579999999999999E-2</v>
      </c>
      <c r="R204" s="191">
        <f>Q204*H204</f>
        <v>0.27366959999999996</v>
      </c>
      <c r="S204" s="191">
        <v>0</v>
      </c>
      <c r="T204" s="192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193" t="s">
        <v>178</v>
      </c>
      <c r="AT204" s="193" t="s">
        <v>173</v>
      </c>
      <c r="AU204" s="193" t="s">
        <v>90</v>
      </c>
      <c r="AY204" s="19" t="s">
        <v>171</v>
      </c>
      <c r="BE204" s="194">
        <f>IF(N204="základní",J204,0)</f>
        <v>0</v>
      </c>
      <c r="BF204" s="194">
        <f>IF(N204="snížená",J204,0)</f>
        <v>0</v>
      </c>
      <c r="BG204" s="194">
        <f>IF(N204="zákl. přenesená",J204,0)</f>
        <v>0</v>
      </c>
      <c r="BH204" s="194">
        <f>IF(N204="sníž. přenesená",J204,0)</f>
        <v>0</v>
      </c>
      <c r="BI204" s="194">
        <f>IF(N204="nulová",J204,0)</f>
        <v>0</v>
      </c>
      <c r="BJ204" s="19" t="s">
        <v>88</v>
      </c>
      <c r="BK204" s="194">
        <f>ROUND(I204*H204,2)</f>
        <v>0</v>
      </c>
      <c r="BL204" s="19" t="s">
        <v>178</v>
      </c>
      <c r="BM204" s="193" t="s">
        <v>296</v>
      </c>
    </row>
    <row r="205" spans="1:65" s="13" customFormat="1" x14ac:dyDescent="0.2">
      <c r="B205" s="195"/>
      <c r="C205" s="196"/>
      <c r="D205" s="197" t="s">
        <v>180</v>
      </c>
      <c r="E205" s="198" t="s">
        <v>79</v>
      </c>
      <c r="F205" s="199" t="s">
        <v>181</v>
      </c>
      <c r="G205" s="196"/>
      <c r="H205" s="198" t="s">
        <v>79</v>
      </c>
      <c r="I205" s="200"/>
      <c r="J205" s="196"/>
      <c r="K205" s="196"/>
      <c r="L205" s="201"/>
      <c r="M205" s="202"/>
      <c r="N205" s="203"/>
      <c r="O205" s="203"/>
      <c r="P205" s="203"/>
      <c r="Q205" s="203"/>
      <c r="R205" s="203"/>
      <c r="S205" s="203"/>
      <c r="T205" s="204"/>
      <c r="AT205" s="205" t="s">
        <v>180</v>
      </c>
      <c r="AU205" s="205" t="s">
        <v>90</v>
      </c>
      <c r="AV205" s="13" t="s">
        <v>88</v>
      </c>
      <c r="AW205" s="13" t="s">
        <v>42</v>
      </c>
      <c r="AX205" s="13" t="s">
        <v>81</v>
      </c>
      <c r="AY205" s="205" t="s">
        <v>171</v>
      </c>
    </row>
    <row r="206" spans="1:65" s="13" customFormat="1" x14ac:dyDescent="0.2">
      <c r="B206" s="195"/>
      <c r="C206" s="196"/>
      <c r="D206" s="197" t="s">
        <v>180</v>
      </c>
      <c r="E206" s="198" t="s">
        <v>79</v>
      </c>
      <c r="F206" s="199" t="s">
        <v>297</v>
      </c>
      <c r="G206" s="196"/>
      <c r="H206" s="198" t="s">
        <v>79</v>
      </c>
      <c r="I206" s="200"/>
      <c r="J206" s="196"/>
      <c r="K206" s="196"/>
      <c r="L206" s="201"/>
      <c r="M206" s="202"/>
      <c r="N206" s="203"/>
      <c r="O206" s="203"/>
      <c r="P206" s="203"/>
      <c r="Q206" s="203"/>
      <c r="R206" s="203"/>
      <c r="S206" s="203"/>
      <c r="T206" s="204"/>
      <c r="AT206" s="205" t="s">
        <v>180</v>
      </c>
      <c r="AU206" s="205" t="s">
        <v>90</v>
      </c>
      <c r="AV206" s="13" t="s">
        <v>88</v>
      </c>
      <c r="AW206" s="13" t="s">
        <v>42</v>
      </c>
      <c r="AX206" s="13" t="s">
        <v>81</v>
      </c>
      <c r="AY206" s="205" t="s">
        <v>171</v>
      </c>
    </row>
    <row r="207" spans="1:65" s="14" customFormat="1" x14ac:dyDescent="0.2">
      <c r="B207" s="206"/>
      <c r="C207" s="207"/>
      <c r="D207" s="197" t="s">
        <v>180</v>
      </c>
      <c r="E207" s="208" t="s">
        <v>79</v>
      </c>
      <c r="F207" s="209" t="s">
        <v>298</v>
      </c>
      <c r="G207" s="207"/>
      <c r="H207" s="210">
        <v>0.68</v>
      </c>
      <c r="I207" s="211"/>
      <c r="J207" s="207"/>
      <c r="K207" s="207"/>
      <c r="L207" s="212"/>
      <c r="M207" s="213"/>
      <c r="N207" s="214"/>
      <c r="O207" s="214"/>
      <c r="P207" s="214"/>
      <c r="Q207" s="214"/>
      <c r="R207" s="214"/>
      <c r="S207" s="214"/>
      <c r="T207" s="215"/>
      <c r="AT207" s="216" t="s">
        <v>180</v>
      </c>
      <c r="AU207" s="216" t="s">
        <v>90</v>
      </c>
      <c r="AV207" s="14" t="s">
        <v>90</v>
      </c>
      <c r="AW207" s="14" t="s">
        <v>42</v>
      </c>
      <c r="AX207" s="14" t="s">
        <v>81</v>
      </c>
      <c r="AY207" s="216" t="s">
        <v>171</v>
      </c>
    </row>
    <row r="208" spans="1:65" s="14" customFormat="1" x14ac:dyDescent="0.2">
      <c r="B208" s="206"/>
      <c r="C208" s="207"/>
      <c r="D208" s="197" t="s">
        <v>180</v>
      </c>
      <c r="E208" s="208" t="s">
        <v>79</v>
      </c>
      <c r="F208" s="209" t="s">
        <v>299</v>
      </c>
      <c r="G208" s="207"/>
      <c r="H208" s="210">
        <v>3.82</v>
      </c>
      <c r="I208" s="211"/>
      <c r="J208" s="207"/>
      <c r="K208" s="207"/>
      <c r="L208" s="212"/>
      <c r="M208" s="213"/>
      <c r="N208" s="214"/>
      <c r="O208" s="214"/>
      <c r="P208" s="214"/>
      <c r="Q208" s="214"/>
      <c r="R208" s="214"/>
      <c r="S208" s="214"/>
      <c r="T208" s="215"/>
      <c r="AT208" s="216" t="s">
        <v>180</v>
      </c>
      <c r="AU208" s="216" t="s">
        <v>90</v>
      </c>
      <c r="AV208" s="14" t="s">
        <v>90</v>
      </c>
      <c r="AW208" s="14" t="s">
        <v>42</v>
      </c>
      <c r="AX208" s="14" t="s">
        <v>81</v>
      </c>
      <c r="AY208" s="216" t="s">
        <v>171</v>
      </c>
    </row>
    <row r="209" spans="1:65" s="14" customFormat="1" x14ac:dyDescent="0.2">
      <c r="B209" s="206"/>
      <c r="C209" s="207"/>
      <c r="D209" s="197" t="s">
        <v>180</v>
      </c>
      <c r="E209" s="208" t="s">
        <v>79</v>
      </c>
      <c r="F209" s="209" t="s">
        <v>300</v>
      </c>
      <c r="G209" s="207"/>
      <c r="H209" s="210">
        <v>7.62</v>
      </c>
      <c r="I209" s="211"/>
      <c r="J209" s="207"/>
      <c r="K209" s="207"/>
      <c r="L209" s="212"/>
      <c r="M209" s="213"/>
      <c r="N209" s="214"/>
      <c r="O209" s="214"/>
      <c r="P209" s="214"/>
      <c r="Q209" s="214"/>
      <c r="R209" s="214"/>
      <c r="S209" s="214"/>
      <c r="T209" s="215"/>
      <c r="AT209" s="216" t="s">
        <v>180</v>
      </c>
      <c r="AU209" s="216" t="s">
        <v>90</v>
      </c>
      <c r="AV209" s="14" t="s">
        <v>90</v>
      </c>
      <c r="AW209" s="14" t="s">
        <v>42</v>
      </c>
      <c r="AX209" s="14" t="s">
        <v>81</v>
      </c>
      <c r="AY209" s="216" t="s">
        <v>171</v>
      </c>
    </row>
    <row r="210" spans="1:65" s="15" customFormat="1" x14ac:dyDescent="0.2">
      <c r="B210" s="217"/>
      <c r="C210" s="218"/>
      <c r="D210" s="197" t="s">
        <v>180</v>
      </c>
      <c r="E210" s="219" t="s">
        <v>79</v>
      </c>
      <c r="F210" s="220" t="s">
        <v>183</v>
      </c>
      <c r="G210" s="218"/>
      <c r="H210" s="221">
        <v>12.12</v>
      </c>
      <c r="I210" s="222"/>
      <c r="J210" s="218"/>
      <c r="K210" s="218"/>
      <c r="L210" s="223"/>
      <c r="M210" s="224"/>
      <c r="N210" s="225"/>
      <c r="O210" s="225"/>
      <c r="P210" s="225"/>
      <c r="Q210" s="225"/>
      <c r="R210" s="225"/>
      <c r="S210" s="225"/>
      <c r="T210" s="226"/>
      <c r="AT210" s="227" t="s">
        <v>180</v>
      </c>
      <c r="AU210" s="227" t="s">
        <v>90</v>
      </c>
      <c r="AV210" s="15" t="s">
        <v>178</v>
      </c>
      <c r="AW210" s="15" t="s">
        <v>42</v>
      </c>
      <c r="AX210" s="15" t="s">
        <v>88</v>
      </c>
      <c r="AY210" s="227" t="s">
        <v>171</v>
      </c>
    </row>
    <row r="211" spans="1:65" s="2" customFormat="1" ht="16.5" customHeight="1" x14ac:dyDescent="0.2">
      <c r="A211" s="37"/>
      <c r="B211" s="38"/>
      <c r="C211" s="182" t="s">
        <v>301</v>
      </c>
      <c r="D211" s="182" t="s">
        <v>173</v>
      </c>
      <c r="E211" s="183" t="s">
        <v>302</v>
      </c>
      <c r="F211" s="184" t="s">
        <v>303</v>
      </c>
      <c r="G211" s="185" t="s">
        <v>127</v>
      </c>
      <c r="H211" s="186">
        <v>12.12</v>
      </c>
      <c r="I211" s="187"/>
      <c r="J211" s="188">
        <f>ROUND(I211*H211,2)</f>
        <v>0</v>
      </c>
      <c r="K211" s="184" t="s">
        <v>177</v>
      </c>
      <c r="L211" s="42"/>
      <c r="M211" s="189" t="s">
        <v>79</v>
      </c>
      <c r="N211" s="190" t="s">
        <v>51</v>
      </c>
      <c r="O211" s="67"/>
      <c r="P211" s="191">
        <f>O211*H211</f>
        <v>0</v>
      </c>
      <c r="Q211" s="191">
        <v>0</v>
      </c>
      <c r="R211" s="191">
        <f>Q211*H211</f>
        <v>0</v>
      </c>
      <c r="S211" s="191">
        <v>0</v>
      </c>
      <c r="T211" s="192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193" t="s">
        <v>178</v>
      </c>
      <c r="AT211" s="193" t="s">
        <v>173</v>
      </c>
      <c r="AU211" s="193" t="s">
        <v>90</v>
      </c>
      <c r="AY211" s="19" t="s">
        <v>171</v>
      </c>
      <c r="BE211" s="194">
        <f>IF(N211="základní",J211,0)</f>
        <v>0</v>
      </c>
      <c r="BF211" s="194">
        <f>IF(N211="snížená",J211,0)</f>
        <v>0</v>
      </c>
      <c r="BG211" s="194">
        <f>IF(N211="zákl. přenesená",J211,0)</f>
        <v>0</v>
      </c>
      <c r="BH211" s="194">
        <f>IF(N211="sníž. přenesená",J211,0)</f>
        <v>0</v>
      </c>
      <c r="BI211" s="194">
        <f>IF(N211="nulová",J211,0)</f>
        <v>0</v>
      </c>
      <c r="BJ211" s="19" t="s">
        <v>88</v>
      </c>
      <c r="BK211" s="194">
        <f>ROUND(I211*H211,2)</f>
        <v>0</v>
      </c>
      <c r="BL211" s="19" t="s">
        <v>178</v>
      </c>
      <c r="BM211" s="193" t="s">
        <v>304</v>
      </c>
    </row>
    <row r="212" spans="1:65" s="2" customFormat="1" ht="24.2" customHeight="1" x14ac:dyDescent="0.2">
      <c r="A212" s="37"/>
      <c r="B212" s="38"/>
      <c r="C212" s="182" t="s">
        <v>305</v>
      </c>
      <c r="D212" s="182" t="s">
        <v>173</v>
      </c>
      <c r="E212" s="183" t="s">
        <v>306</v>
      </c>
      <c r="F212" s="184" t="s">
        <v>307</v>
      </c>
      <c r="G212" s="185" t="s">
        <v>119</v>
      </c>
      <c r="H212" s="186">
        <v>59.488999999999997</v>
      </c>
      <c r="I212" s="187"/>
      <c r="J212" s="188">
        <f>ROUND(I212*H212,2)</f>
        <v>0</v>
      </c>
      <c r="K212" s="184" t="s">
        <v>196</v>
      </c>
      <c r="L212" s="42"/>
      <c r="M212" s="189" t="s">
        <v>79</v>
      </c>
      <c r="N212" s="190" t="s">
        <v>51</v>
      </c>
      <c r="O212" s="67"/>
      <c r="P212" s="191">
        <f>O212*H212</f>
        <v>0</v>
      </c>
      <c r="Q212" s="191">
        <v>0</v>
      </c>
      <c r="R212" s="191">
        <f>Q212*H212</f>
        <v>0</v>
      </c>
      <c r="S212" s="191">
        <v>0</v>
      </c>
      <c r="T212" s="192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193" t="s">
        <v>178</v>
      </c>
      <c r="AT212" s="193" t="s">
        <v>173</v>
      </c>
      <c r="AU212" s="193" t="s">
        <v>90</v>
      </c>
      <c r="AY212" s="19" t="s">
        <v>171</v>
      </c>
      <c r="BE212" s="194">
        <f>IF(N212="základní",J212,0)</f>
        <v>0</v>
      </c>
      <c r="BF212" s="194">
        <f>IF(N212="snížená",J212,0)</f>
        <v>0</v>
      </c>
      <c r="BG212" s="194">
        <f>IF(N212="zákl. přenesená",J212,0)</f>
        <v>0</v>
      </c>
      <c r="BH212" s="194">
        <f>IF(N212="sníž. přenesená",J212,0)</f>
        <v>0</v>
      </c>
      <c r="BI212" s="194">
        <f>IF(N212="nulová",J212,0)</f>
        <v>0</v>
      </c>
      <c r="BJ212" s="19" t="s">
        <v>88</v>
      </c>
      <c r="BK212" s="194">
        <f>ROUND(I212*H212,2)</f>
        <v>0</v>
      </c>
      <c r="BL212" s="19" t="s">
        <v>178</v>
      </c>
      <c r="BM212" s="193" t="s">
        <v>308</v>
      </c>
    </row>
    <row r="213" spans="1:65" s="2" customFormat="1" x14ac:dyDescent="0.2">
      <c r="A213" s="37"/>
      <c r="B213" s="38"/>
      <c r="C213" s="39"/>
      <c r="D213" s="228" t="s">
        <v>198</v>
      </c>
      <c r="E213" s="39"/>
      <c r="F213" s="229" t="s">
        <v>309</v>
      </c>
      <c r="G213" s="39"/>
      <c r="H213" s="39"/>
      <c r="I213" s="230"/>
      <c r="J213" s="39"/>
      <c r="K213" s="39"/>
      <c r="L213" s="42"/>
      <c r="M213" s="231"/>
      <c r="N213" s="232"/>
      <c r="O213" s="67"/>
      <c r="P213" s="67"/>
      <c r="Q213" s="67"/>
      <c r="R213" s="67"/>
      <c r="S213" s="67"/>
      <c r="T213" s="68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19" t="s">
        <v>198</v>
      </c>
      <c r="AU213" s="19" t="s">
        <v>90</v>
      </c>
    </row>
    <row r="214" spans="1:65" s="13" customFormat="1" x14ac:dyDescent="0.2">
      <c r="B214" s="195"/>
      <c r="C214" s="196"/>
      <c r="D214" s="197" t="s">
        <v>180</v>
      </c>
      <c r="E214" s="198" t="s">
        <v>79</v>
      </c>
      <c r="F214" s="199" t="s">
        <v>181</v>
      </c>
      <c r="G214" s="196"/>
      <c r="H214" s="198" t="s">
        <v>79</v>
      </c>
      <c r="I214" s="200"/>
      <c r="J214" s="196"/>
      <c r="K214" s="196"/>
      <c r="L214" s="201"/>
      <c r="M214" s="202"/>
      <c r="N214" s="203"/>
      <c r="O214" s="203"/>
      <c r="P214" s="203"/>
      <c r="Q214" s="203"/>
      <c r="R214" s="203"/>
      <c r="S214" s="203"/>
      <c r="T214" s="204"/>
      <c r="AT214" s="205" t="s">
        <v>180</v>
      </c>
      <c r="AU214" s="205" t="s">
        <v>90</v>
      </c>
      <c r="AV214" s="13" t="s">
        <v>88</v>
      </c>
      <c r="AW214" s="13" t="s">
        <v>42</v>
      </c>
      <c r="AX214" s="13" t="s">
        <v>81</v>
      </c>
      <c r="AY214" s="205" t="s">
        <v>171</v>
      </c>
    </row>
    <row r="215" spans="1:65" s="14" customFormat="1" x14ac:dyDescent="0.2">
      <c r="B215" s="206"/>
      <c r="C215" s="207"/>
      <c r="D215" s="197" t="s">
        <v>180</v>
      </c>
      <c r="E215" s="208" t="s">
        <v>79</v>
      </c>
      <c r="F215" s="209" t="s">
        <v>310</v>
      </c>
      <c r="G215" s="207"/>
      <c r="H215" s="210">
        <v>59.488999999999997</v>
      </c>
      <c r="I215" s="211"/>
      <c r="J215" s="207"/>
      <c r="K215" s="207"/>
      <c r="L215" s="212"/>
      <c r="M215" s="213"/>
      <c r="N215" s="214"/>
      <c r="O215" s="214"/>
      <c r="P215" s="214"/>
      <c r="Q215" s="214"/>
      <c r="R215" s="214"/>
      <c r="S215" s="214"/>
      <c r="T215" s="215"/>
      <c r="AT215" s="216" t="s">
        <v>180</v>
      </c>
      <c r="AU215" s="216" t="s">
        <v>90</v>
      </c>
      <c r="AV215" s="14" t="s">
        <v>90</v>
      </c>
      <c r="AW215" s="14" t="s">
        <v>42</v>
      </c>
      <c r="AX215" s="14" t="s">
        <v>81</v>
      </c>
      <c r="AY215" s="216" t="s">
        <v>171</v>
      </c>
    </row>
    <row r="216" spans="1:65" s="15" customFormat="1" x14ac:dyDescent="0.2">
      <c r="B216" s="217"/>
      <c r="C216" s="218"/>
      <c r="D216" s="197" t="s">
        <v>180</v>
      </c>
      <c r="E216" s="219" t="s">
        <v>79</v>
      </c>
      <c r="F216" s="220" t="s">
        <v>183</v>
      </c>
      <c r="G216" s="218"/>
      <c r="H216" s="221">
        <v>59.488999999999997</v>
      </c>
      <c r="I216" s="222"/>
      <c r="J216" s="218"/>
      <c r="K216" s="218"/>
      <c r="L216" s="223"/>
      <c r="M216" s="224"/>
      <c r="N216" s="225"/>
      <c r="O216" s="225"/>
      <c r="P216" s="225"/>
      <c r="Q216" s="225"/>
      <c r="R216" s="225"/>
      <c r="S216" s="225"/>
      <c r="T216" s="226"/>
      <c r="AT216" s="227" t="s">
        <v>180</v>
      </c>
      <c r="AU216" s="227" t="s">
        <v>90</v>
      </c>
      <c r="AV216" s="15" t="s">
        <v>178</v>
      </c>
      <c r="AW216" s="15" t="s">
        <v>42</v>
      </c>
      <c r="AX216" s="15" t="s">
        <v>88</v>
      </c>
      <c r="AY216" s="227" t="s">
        <v>171</v>
      </c>
    </row>
    <row r="217" spans="1:65" s="2" customFormat="1" ht="24.2" customHeight="1" x14ac:dyDescent="0.2">
      <c r="A217" s="37"/>
      <c r="B217" s="38"/>
      <c r="C217" s="182" t="s">
        <v>311</v>
      </c>
      <c r="D217" s="182" t="s">
        <v>173</v>
      </c>
      <c r="E217" s="183" t="s">
        <v>312</v>
      </c>
      <c r="F217" s="184" t="s">
        <v>313</v>
      </c>
      <c r="G217" s="185" t="s">
        <v>119</v>
      </c>
      <c r="H217" s="186">
        <v>35.747999999999998</v>
      </c>
      <c r="I217" s="187"/>
      <c r="J217" s="188">
        <f>ROUND(I217*H217,2)</f>
        <v>0</v>
      </c>
      <c r="K217" s="184" t="s">
        <v>196</v>
      </c>
      <c r="L217" s="42"/>
      <c r="M217" s="189" t="s">
        <v>79</v>
      </c>
      <c r="N217" s="190" t="s">
        <v>51</v>
      </c>
      <c r="O217" s="67"/>
      <c r="P217" s="191">
        <f>O217*H217</f>
        <v>0</v>
      </c>
      <c r="Q217" s="191">
        <v>0</v>
      </c>
      <c r="R217" s="191">
        <f>Q217*H217</f>
        <v>0</v>
      </c>
      <c r="S217" s="191">
        <v>0</v>
      </c>
      <c r="T217" s="192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193" t="s">
        <v>178</v>
      </c>
      <c r="AT217" s="193" t="s">
        <v>173</v>
      </c>
      <c r="AU217" s="193" t="s">
        <v>90</v>
      </c>
      <c r="AY217" s="19" t="s">
        <v>171</v>
      </c>
      <c r="BE217" s="194">
        <f>IF(N217="základní",J217,0)</f>
        <v>0</v>
      </c>
      <c r="BF217" s="194">
        <f>IF(N217="snížená",J217,0)</f>
        <v>0</v>
      </c>
      <c r="BG217" s="194">
        <f>IF(N217="zákl. přenesená",J217,0)</f>
        <v>0</v>
      </c>
      <c r="BH217" s="194">
        <f>IF(N217="sníž. přenesená",J217,0)</f>
        <v>0</v>
      </c>
      <c r="BI217" s="194">
        <f>IF(N217="nulová",J217,0)</f>
        <v>0</v>
      </c>
      <c r="BJ217" s="19" t="s">
        <v>88</v>
      </c>
      <c r="BK217" s="194">
        <f>ROUND(I217*H217,2)</f>
        <v>0</v>
      </c>
      <c r="BL217" s="19" t="s">
        <v>178</v>
      </c>
      <c r="BM217" s="193" t="s">
        <v>314</v>
      </c>
    </row>
    <row r="218" spans="1:65" s="2" customFormat="1" x14ac:dyDescent="0.2">
      <c r="A218" s="37"/>
      <c r="B218" s="38"/>
      <c r="C218" s="39"/>
      <c r="D218" s="228" t="s">
        <v>198</v>
      </c>
      <c r="E218" s="39"/>
      <c r="F218" s="229" t="s">
        <v>315</v>
      </c>
      <c r="G218" s="39"/>
      <c r="H218" s="39"/>
      <c r="I218" s="230"/>
      <c r="J218" s="39"/>
      <c r="K218" s="39"/>
      <c r="L218" s="42"/>
      <c r="M218" s="231"/>
      <c r="N218" s="232"/>
      <c r="O218" s="67"/>
      <c r="P218" s="67"/>
      <c r="Q218" s="67"/>
      <c r="R218" s="67"/>
      <c r="S218" s="67"/>
      <c r="T218" s="68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9" t="s">
        <v>198</v>
      </c>
      <c r="AU218" s="19" t="s">
        <v>90</v>
      </c>
    </row>
    <row r="219" spans="1:65" s="13" customFormat="1" x14ac:dyDescent="0.2">
      <c r="B219" s="195"/>
      <c r="C219" s="196"/>
      <c r="D219" s="197" t="s">
        <v>180</v>
      </c>
      <c r="E219" s="198" t="s">
        <v>79</v>
      </c>
      <c r="F219" s="199" t="s">
        <v>181</v>
      </c>
      <c r="G219" s="196"/>
      <c r="H219" s="198" t="s">
        <v>79</v>
      </c>
      <c r="I219" s="200"/>
      <c r="J219" s="196"/>
      <c r="K219" s="196"/>
      <c r="L219" s="201"/>
      <c r="M219" s="202"/>
      <c r="N219" s="203"/>
      <c r="O219" s="203"/>
      <c r="P219" s="203"/>
      <c r="Q219" s="203"/>
      <c r="R219" s="203"/>
      <c r="S219" s="203"/>
      <c r="T219" s="204"/>
      <c r="AT219" s="205" t="s">
        <v>180</v>
      </c>
      <c r="AU219" s="205" t="s">
        <v>90</v>
      </c>
      <c r="AV219" s="13" t="s">
        <v>88</v>
      </c>
      <c r="AW219" s="13" t="s">
        <v>42</v>
      </c>
      <c r="AX219" s="13" t="s">
        <v>81</v>
      </c>
      <c r="AY219" s="205" t="s">
        <v>171</v>
      </c>
    </row>
    <row r="220" spans="1:65" s="14" customFormat="1" x14ac:dyDescent="0.2">
      <c r="B220" s="206"/>
      <c r="C220" s="207"/>
      <c r="D220" s="197" t="s">
        <v>180</v>
      </c>
      <c r="E220" s="208" t="s">
        <v>79</v>
      </c>
      <c r="F220" s="209" t="s">
        <v>316</v>
      </c>
      <c r="G220" s="207"/>
      <c r="H220" s="210">
        <v>2.7</v>
      </c>
      <c r="I220" s="211"/>
      <c r="J220" s="207"/>
      <c r="K220" s="207"/>
      <c r="L220" s="212"/>
      <c r="M220" s="213"/>
      <c r="N220" s="214"/>
      <c r="O220" s="214"/>
      <c r="P220" s="214"/>
      <c r="Q220" s="214"/>
      <c r="R220" s="214"/>
      <c r="S220" s="214"/>
      <c r="T220" s="215"/>
      <c r="AT220" s="216" t="s">
        <v>180</v>
      </c>
      <c r="AU220" s="216" t="s">
        <v>90</v>
      </c>
      <c r="AV220" s="14" t="s">
        <v>90</v>
      </c>
      <c r="AW220" s="14" t="s">
        <v>42</v>
      </c>
      <c r="AX220" s="14" t="s">
        <v>81</v>
      </c>
      <c r="AY220" s="216" t="s">
        <v>171</v>
      </c>
    </row>
    <row r="221" spans="1:65" s="14" customFormat="1" x14ac:dyDescent="0.2">
      <c r="B221" s="206"/>
      <c r="C221" s="207"/>
      <c r="D221" s="197" t="s">
        <v>180</v>
      </c>
      <c r="E221" s="208" t="s">
        <v>79</v>
      </c>
      <c r="F221" s="209" t="s">
        <v>317</v>
      </c>
      <c r="G221" s="207"/>
      <c r="H221" s="210">
        <v>2.4</v>
      </c>
      <c r="I221" s="211"/>
      <c r="J221" s="207"/>
      <c r="K221" s="207"/>
      <c r="L221" s="212"/>
      <c r="M221" s="213"/>
      <c r="N221" s="214"/>
      <c r="O221" s="214"/>
      <c r="P221" s="214"/>
      <c r="Q221" s="214"/>
      <c r="R221" s="214"/>
      <c r="S221" s="214"/>
      <c r="T221" s="215"/>
      <c r="AT221" s="216" t="s">
        <v>180</v>
      </c>
      <c r="AU221" s="216" t="s">
        <v>90</v>
      </c>
      <c r="AV221" s="14" t="s">
        <v>90</v>
      </c>
      <c r="AW221" s="14" t="s">
        <v>42</v>
      </c>
      <c r="AX221" s="14" t="s">
        <v>81</v>
      </c>
      <c r="AY221" s="216" t="s">
        <v>171</v>
      </c>
    </row>
    <row r="222" spans="1:65" s="14" customFormat="1" x14ac:dyDescent="0.2">
      <c r="B222" s="206"/>
      <c r="C222" s="207"/>
      <c r="D222" s="197" t="s">
        <v>180</v>
      </c>
      <c r="E222" s="208" t="s">
        <v>79</v>
      </c>
      <c r="F222" s="209" t="s">
        <v>318</v>
      </c>
      <c r="G222" s="207"/>
      <c r="H222" s="210">
        <v>11.2</v>
      </c>
      <c r="I222" s="211"/>
      <c r="J222" s="207"/>
      <c r="K222" s="207"/>
      <c r="L222" s="212"/>
      <c r="M222" s="213"/>
      <c r="N222" s="214"/>
      <c r="O222" s="214"/>
      <c r="P222" s="214"/>
      <c r="Q222" s="214"/>
      <c r="R222" s="214"/>
      <c r="S222" s="214"/>
      <c r="T222" s="215"/>
      <c r="AT222" s="216" t="s">
        <v>180</v>
      </c>
      <c r="AU222" s="216" t="s">
        <v>90</v>
      </c>
      <c r="AV222" s="14" t="s">
        <v>90</v>
      </c>
      <c r="AW222" s="14" t="s">
        <v>42</v>
      </c>
      <c r="AX222" s="14" t="s">
        <v>81</v>
      </c>
      <c r="AY222" s="216" t="s">
        <v>171</v>
      </c>
    </row>
    <row r="223" spans="1:65" s="14" customFormat="1" x14ac:dyDescent="0.2">
      <c r="B223" s="206"/>
      <c r="C223" s="207"/>
      <c r="D223" s="197" t="s">
        <v>180</v>
      </c>
      <c r="E223" s="208" t="s">
        <v>79</v>
      </c>
      <c r="F223" s="209" t="s">
        <v>319</v>
      </c>
      <c r="G223" s="207"/>
      <c r="H223" s="210">
        <v>19.448</v>
      </c>
      <c r="I223" s="211"/>
      <c r="J223" s="207"/>
      <c r="K223" s="207"/>
      <c r="L223" s="212"/>
      <c r="M223" s="213"/>
      <c r="N223" s="214"/>
      <c r="O223" s="214"/>
      <c r="P223" s="214"/>
      <c r="Q223" s="214"/>
      <c r="R223" s="214"/>
      <c r="S223" s="214"/>
      <c r="T223" s="215"/>
      <c r="AT223" s="216" t="s">
        <v>180</v>
      </c>
      <c r="AU223" s="216" t="s">
        <v>90</v>
      </c>
      <c r="AV223" s="14" t="s">
        <v>90</v>
      </c>
      <c r="AW223" s="14" t="s">
        <v>42</v>
      </c>
      <c r="AX223" s="14" t="s">
        <v>81</v>
      </c>
      <c r="AY223" s="216" t="s">
        <v>171</v>
      </c>
    </row>
    <row r="224" spans="1:65" s="15" customFormat="1" x14ac:dyDescent="0.2">
      <c r="B224" s="217"/>
      <c r="C224" s="218"/>
      <c r="D224" s="197" t="s">
        <v>180</v>
      </c>
      <c r="E224" s="219" t="s">
        <v>79</v>
      </c>
      <c r="F224" s="220" t="s">
        <v>183</v>
      </c>
      <c r="G224" s="218"/>
      <c r="H224" s="221">
        <v>35.747999999999998</v>
      </c>
      <c r="I224" s="222"/>
      <c r="J224" s="218"/>
      <c r="K224" s="218"/>
      <c r="L224" s="223"/>
      <c r="M224" s="224"/>
      <c r="N224" s="225"/>
      <c r="O224" s="225"/>
      <c r="P224" s="225"/>
      <c r="Q224" s="225"/>
      <c r="R224" s="225"/>
      <c r="S224" s="225"/>
      <c r="T224" s="226"/>
      <c r="AT224" s="227" t="s">
        <v>180</v>
      </c>
      <c r="AU224" s="227" t="s">
        <v>90</v>
      </c>
      <c r="AV224" s="15" t="s">
        <v>178</v>
      </c>
      <c r="AW224" s="15" t="s">
        <v>42</v>
      </c>
      <c r="AX224" s="15" t="s">
        <v>88</v>
      </c>
      <c r="AY224" s="227" t="s">
        <v>171</v>
      </c>
    </row>
    <row r="225" spans="1:65" s="2" customFormat="1" ht="24.2" customHeight="1" x14ac:dyDescent="0.2">
      <c r="A225" s="37"/>
      <c r="B225" s="38"/>
      <c r="C225" s="182" t="s">
        <v>7</v>
      </c>
      <c r="D225" s="182" t="s">
        <v>173</v>
      </c>
      <c r="E225" s="183" t="s">
        <v>320</v>
      </c>
      <c r="F225" s="184" t="s">
        <v>321</v>
      </c>
      <c r="G225" s="185" t="s">
        <v>127</v>
      </c>
      <c r="H225" s="186">
        <v>72.724999999999994</v>
      </c>
      <c r="I225" s="187"/>
      <c r="J225" s="188">
        <f>ROUND(I225*H225,2)</f>
        <v>0</v>
      </c>
      <c r="K225" s="184" t="s">
        <v>196</v>
      </c>
      <c r="L225" s="42"/>
      <c r="M225" s="189" t="s">
        <v>79</v>
      </c>
      <c r="N225" s="190" t="s">
        <v>51</v>
      </c>
      <c r="O225" s="67"/>
      <c r="P225" s="191">
        <f>O225*H225</f>
        <v>0</v>
      </c>
      <c r="Q225" s="191">
        <v>7.8799999999999999E-3</v>
      </c>
      <c r="R225" s="191">
        <f>Q225*H225</f>
        <v>0.57307299999999994</v>
      </c>
      <c r="S225" s="191">
        <v>0</v>
      </c>
      <c r="T225" s="192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193" t="s">
        <v>178</v>
      </c>
      <c r="AT225" s="193" t="s">
        <v>173</v>
      </c>
      <c r="AU225" s="193" t="s">
        <v>90</v>
      </c>
      <c r="AY225" s="19" t="s">
        <v>171</v>
      </c>
      <c r="BE225" s="194">
        <f>IF(N225="základní",J225,0)</f>
        <v>0</v>
      </c>
      <c r="BF225" s="194">
        <f>IF(N225="snížená",J225,0)</f>
        <v>0</v>
      </c>
      <c r="BG225" s="194">
        <f>IF(N225="zákl. přenesená",J225,0)</f>
        <v>0</v>
      </c>
      <c r="BH225" s="194">
        <f>IF(N225="sníž. přenesená",J225,0)</f>
        <v>0</v>
      </c>
      <c r="BI225" s="194">
        <f>IF(N225="nulová",J225,0)</f>
        <v>0</v>
      </c>
      <c r="BJ225" s="19" t="s">
        <v>88</v>
      </c>
      <c r="BK225" s="194">
        <f>ROUND(I225*H225,2)</f>
        <v>0</v>
      </c>
      <c r="BL225" s="19" t="s">
        <v>178</v>
      </c>
      <c r="BM225" s="193" t="s">
        <v>322</v>
      </c>
    </row>
    <row r="226" spans="1:65" s="2" customFormat="1" x14ac:dyDescent="0.2">
      <c r="A226" s="37"/>
      <c r="B226" s="38"/>
      <c r="C226" s="39"/>
      <c r="D226" s="228" t="s">
        <v>198</v>
      </c>
      <c r="E226" s="39"/>
      <c r="F226" s="229" t="s">
        <v>323</v>
      </c>
      <c r="G226" s="39"/>
      <c r="H226" s="39"/>
      <c r="I226" s="230"/>
      <c r="J226" s="39"/>
      <c r="K226" s="39"/>
      <c r="L226" s="42"/>
      <c r="M226" s="231"/>
      <c r="N226" s="232"/>
      <c r="O226" s="67"/>
      <c r="P226" s="67"/>
      <c r="Q226" s="67"/>
      <c r="R226" s="67"/>
      <c r="S226" s="67"/>
      <c r="T226" s="68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19" t="s">
        <v>198</v>
      </c>
      <c r="AU226" s="19" t="s">
        <v>90</v>
      </c>
    </row>
    <row r="227" spans="1:65" s="13" customFormat="1" x14ac:dyDescent="0.2">
      <c r="B227" s="195"/>
      <c r="C227" s="196"/>
      <c r="D227" s="197" t="s">
        <v>180</v>
      </c>
      <c r="E227" s="198" t="s">
        <v>79</v>
      </c>
      <c r="F227" s="199" t="s">
        <v>181</v>
      </c>
      <c r="G227" s="196"/>
      <c r="H227" s="198" t="s">
        <v>79</v>
      </c>
      <c r="I227" s="200"/>
      <c r="J227" s="196"/>
      <c r="K227" s="196"/>
      <c r="L227" s="201"/>
      <c r="M227" s="202"/>
      <c r="N227" s="203"/>
      <c r="O227" s="203"/>
      <c r="P227" s="203"/>
      <c r="Q227" s="203"/>
      <c r="R227" s="203"/>
      <c r="S227" s="203"/>
      <c r="T227" s="204"/>
      <c r="AT227" s="205" t="s">
        <v>180</v>
      </c>
      <c r="AU227" s="205" t="s">
        <v>90</v>
      </c>
      <c r="AV227" s="13" t="s">
        <v>88</v>
      </c>
      <c r="AW227" s="13" t="s">
        <v>42</v>
      </c>
      <c r="AX227" s="13" t="s">
        <v>81</v>
      </c>
      <c r="AY227" s="205" t="s">
        <v>171</v>
      </c>
    </row>
    <row r="228" spans="1:65" s="13" customFormat="1" x14ac:dyDescent="0.2">
      <c r="B228" s="195"/>
      <c r="C228" s="196"/>
      <c r="D228" s="197" t="s">
        <v>180</v>
      </c>
      <c r="E228" s="198" t="s">
        <v>79</v>
      </c>
      <c r="F228" s="199" t="s">
        <v>324</v>
      </c>
      <c r="G228" s="196"/>
      <c r="H228" s="198" t="s">
        <v>79</v>
      </c>
      <c r="I228" s="200"/>
      <c r="J228" s="196"/>
      <c r="K228" s="196"/>
      <c r="L228" s="201"/>
      <c r="M228" s="202"/>
      <c r="N228" s="203"/>
      <c r="O228" s="203"/>
      <c r="P228" s="203"/>
      <c r="Q228" s="203"/>
      <c r="R228" s="203"/>
      <c r="S228" s="203"/>
      <c r="T228" s="204"/>
      <c r="AT228" s="205" t="s">
        <v>180</v>
      </c>
      <c r="AU228" s="205" t="s">
        <v>90</v>
      </c>
      <c r="AV228" s="13" t="s">
        <v>88</v>
      </c>
      <c r="AW228" s="13" t="s">
        <v>42</v>
      </c>
      <c r="AX228" s="13" t="s">
        <v>81</v>
      </c>
      <c r="AY228" s="205" t="s">
        <v>171</v>
      </c>
    </row>
    <row r="229" spans="1:65" s="14" customFormat="1" x14ac:dyDescent="0.2">
      <c r="B229" s="206"/>
      <c r="C229" s="207"/>
      <c r="D229" s="197" t="s">
        <v>180</v>
      </c>
      <c r="E229" s="208" t="s">
        <v>79</v>
      </c>
      <c r="F229" s="209" t="s">
        <v>325</v>
      </c>
      <c r="G229" s="207"/>
      <c r="H229" s="210">
        <v>8.5050000000000008</v>
      </c>
      <c r="I229" s="211"/>
      <c r="J229" s="207"/>
      <c r="K229" s="207"/>
      <c r="L229" s="212"/>
      <c r="M229" s="213"/>
      <c r="N229" s="214"/>
      <c r="O229" s="214"/>
      <c r="P229" s="214"/>
      <c r="Q229" s="214"/>
      <c r="R229" s="214"/>
      <c r="S229" s="214"/>
      <c r="T229" s="215"/>
      <c r="AT229" s="216" t="s">
        <v>180</v>
      </c>
      <c r="AU229" s="216" t="s">
        <v>90</v>
      </c>
      <c r="AV229" s="14" t="s">
        <v>90</v>
      </c>
      <c r="AW229" s="14" t="s">
        <v>42</v>
      </c>
      <c r="AX229" s="14" t="s">
        <v>81</v>
      </c>
      <c r="AY229" s="216" t="s">
        <v>171</v>
      </c>
    </row>
    <row r="230" spans="1:65" s="14" customFormat="1" x14ac:dyDescent="0.2">
      <c r="B230" s="206"/>
      <c r="C230" s="207"/>
      <c r="D230" s="197" t="s">
        <v>180</v>
      </c>
      <c r="E230" s="208" t="s">
        <v>79</v>
      </c>
      <c r="F230" s="209" t="s">
        <v>326</v>
      </c>
      <c r="G230" s="207"/>
      <c r="H230" s="210">
        <v>6.44</v>
      </c>
      <c r="I230" s="211"/>
      <c r="J230" s="207"/>
      <c r="K230" s="207"/>
      <c r="L230" s="212"/>
      <c r="M230" s="213"/>
      <c r="N230" s="214"/>
      <c r="O230" s="214"/>
      <c r="P230" s="214"/>
      <c r="Q230" s="214"/>
      <c r="R230" s="214"/>
      <c r="S230" s="214"/>
      <c r="T230" s="215"/>
      <c r="AT230" s="216" t="s">
        <v>180</v>
      </c>
      <c r="AU230" s="216" t="s">
        <v>90</v>
      </c>
      <c r="AV230" s="14" t="s">
        <v>90</v>
      </c>
      <c r="AW230" s="14" t="s">
        <v>42</v>
      </c>
      <c r="AX230" s="14" t="s">
        <v>81</v>
      </c>
      <c r="AY230" s="216" t="s">
        <v>171</v>
      </c>
    </row>
    <row r="231" spans="1:65" s="14" customFormat="1" x14ac:dyDescent="0.2">
      <c r="B231" s="206"/>
      <c r="C231" s="207"/>
      <c r="D231" s="197" t="s">
        <v>180</v>
      </c>
      <c r="E231" s="208" t="s">
        <v>79</v>
      </c>
      <c r="F231" s="209" t="s">
        <v>327</v>
      </c>
      <c r="G231" s="207"/>
      <c r="H231" s="210">
        <v>38.4</v>
      </c>
      <c r="I231" s="211"/>
      <c r="J231" s="207"/>
      <c r="K231" s="207"/>
      <c r="L231" s="212"/>
      <c r="M231" s="213"/>
      <c r="N231" s="214"/>
      <c r="O231" s="214"/>
      <c r="P231" s="214"/>
      <c r="Q231" s="214"/>
      <c r="R231" s="214"/>
      <c r="S231" s="214"/>
      <c r="T231" s="215"/>
      <c r="AT231" s="216" t="s">
        <v>180</v>
      </c>
      <c r="AU231" s="216" t="s">
        <v>90</v>
      </c>
      <c r="AV231" s="14" t="s">
        <v>90</v>
      </c>
      <c r="AW231" s="14" t="s">
        <v>42</v>
      </c>
      <c r="AX231" s="14" t="s">
        <v>81</v>
      </c>
      <c r="AY231" s="216" t="s">
        <v>171</v>
      </c>
    </row>
    <row r="232" spans="1:65" s="14" customFormat="1" x14ac:dyDescent="0.2">
      <c r="B232" s="206"/>
      <c r="C232" s="207"/>
      <c r="D232" s="197" t="s">
        <v>180</v>
      </c>
      <c r="E232" s="208" t="s">
        <v>79</v>
      </c>
      <c r="F232" s="209" t="s">
        <v>328</v>
      </c>
      <c r="G232" s="207"/>
      <c r="H232" s="210">
        <v>19.38</v>
      </c>
      <c r="I232" s="211"/>
      <c r="J232" s="207"/>
      <c r="K232" s="207"/>
      <c r="L232" s="212"/>
      <c r="M232" s="213"/>
      <c r="N232" s="214"/>
      <c r="O232" s="214"/>
      <c r="P232" s="214"/>
      <c r="Q232" s="214"/>
      <c r="R232" s="214"/>
      <c r="S232" s="214"/>
      <c r="T232" s="215"/>
      <c r="AT232" s="216" t="s">
        <v>180</v>
      </c>
      <c r="AU232" s="216" t="s">
        <v>90</v>
      </c>
      <c r="AV232" s="14" t="s">
        <v>90</v>
      </c>
      <c r="AW232" s="14" t="s">
        <v>42</v>
      </c>
      <c r="AX232" s="14" t="s">
        <v>81</v>
      </c>
      <c r="AY232" s="216" t="s">
        <v>171</v>
      </c>
    </row>
    <row r="233" spans="1:65" s="15" customFormat="1" x14ac:dyDescent="0.2">
      <c r="B233" s="217"/>
      <c r="C233" s="218"/>
      <c r="D233" s="197" t="s">
        <v>180</v>
      </c>
      <c r="E233" s="219" t="s">
        <v>79</v>
      </c>
      <c r="F233" s="220" t="s">
        <v>183</v>
      </c>
      <c r="G233" s="218"/>
      <c r="H233" s="221">
        <v>72.724999999999994</v>
      </c>
      <c r="I233" s="222"/>
      <c r="J233" s="218"/>
      <c r="K233" s="218"/>
      <c r="L233" s="223"/>
      <c r="M233" s="224"/>
      <c r="N233" s="225"/>
      <c r="O233" s="225"/>
      <c r="P233" s="225"/>
      <c r="Q233" s="225"/>
      <c r="R233" s="225"/>
      <c r="S233" s="225"/>
      <c r="T233" s="226"/>
      <c r="AT233" s="227" t="s">
        <v>180</v>
      </c>
      <c r="AU233" s="227" t="s">
        <v>90</v>
      </c>
      <c r="AV233" s="15" t="s">
        <v>178</v>
      </c>
      <c r="AW233" s="15" t="s">
        <v>42</v>
      </c>
      <c r="AX233" s="15" t="s">
        <v>88</v>
      </c>
      <c r="AY233" s="227" t="s">
        <v>171</v>
      </c>
    </row>
    <row r="234" spans="1:65" s="2" customFormat="1" ht="24.2" customHeight="1" x14ac:dyDescent="0.2">
      <c r="A234" s="37"/>
      <c r="B234" s="38"/>
      <c r="C234" s="182" t="s">
        <v>329</v>
      </c>
      <c r="D234" s="182" t="s">
        <v>173</v>
      </c>
      <c r="E234" s="183" t="s">
        <v>330</v>
      </c>
      <c r="F234" s="184" t="s">
        <v>331</v>
      </c>
      <c r="G234" s="185" t="s">
        <v>127</v>
      </c>
      <c r="H234" s="186">
        <v>72.724999999999994</v>
      </c>
      <c r="I234" s="187"/>
      <c r="J234" s="188">
        <f>ROUND(I234*H234,2)</f>
        <v>0</v>
      </c>
      <c r="K234" s="184" t="s">
        <v>196</v>
      </c>
      <c r="L234" s="42"/>
      <c r="M234" s="189" t="s">
        <v>79</v>
      </c>
      <c r="N234" s="190" t="s">
        <v>51</v>
      </c>
      <c r="O234" s="67"/>
      <c r="P234" s="191">
        <f>O234*H234</f>
        <v>0</v>
      </c>
      <c r="Q234" s="191">
        <v>0</v>
      </c>
      <c r="R234" s="191">
        <f>Q234*H234</f>
        <v>0</v>
      </c>
      <c r="S234" s="191">
        <v>0</v>
      </c>
      <c r="T234" s="192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193" t="s">
        <v>178</v>
      </c>
      <c r="AT234" s="193" t="s">
        <v>173</v>
      </c>
      <c r="AU234" s="193" t="s">
        <v>90</v>
      </c>
      <c r="AY234" s="19" t="s">
        <v>171</v>
      </c>
      <c r="BE234" s="194">
        <f>IF(N234="základní",J234,0)</f>
        <v>0</v>
      </c>
      <c r="BF234" s="194">
        <f>IF(N234="snížená",J234,0)</f>
        <v>0</v>
      </c>
      <c r="BG234" s="194">
        <f>IF(N234="zákl. přenesená",J234,0)</f>
        <v>0</v>
      </c>
      <c r="BH234" s="194">
        <f>IF(N234="sníž. přenesená",J234,0)</f>
        <v>0</v>
      </c>
      <c r="BI234" s="194">
        <f>IF(N234="nulová",J234,0)</f>
        <v>0</v>
      </c>
      <c r="BJ234" s="19" t="s">
        <v>88</v>
      </c>
      <c r="BK234" s="194">
        <f>ROUND(I234*H234,2)</f>
        <v>0</v>
      </c>
      <c r="BL234" s="19" t="s">
        <v>178</v>
      </c>
      <c r="BM234" s="193" t="s">
        <v>332</v>
      </c>
    </row>
    <row r="235" spans="1:65" s="2" customFormat="1" x14ac:dyDescent="0.2">
      <c r="A235" s="37"/>
      <c r="B235" s="38"/>
      <c r="C235" s="39"/>
      <c r="D235" s="228" t="s">
        <v>198</v>
      </c>
      <c r="E235" s="39"/>
      <c r="F235" s="229" t="s">
        <v>333</v>
      </c>
      <c r="G235" s="39"/>
      <c r="H235" s="39"/>
      <c r="I235" s="230"/>
      <c r="J235" s="39"/>
      <c r="K235" s="39"/>
      <c r="L235" s="42"/>
      <c r="M235" s="231"/>
      <c r="N235" s="232"/>
      <c r="O235" s="67"/>
      <c r="P235" s="67"/>
      <c r="Q235" s="67"/>
      <c r="R235" s="67"/>
      <c r="S235" s="67"/>
      <c r="T235" s="68"/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T235" s="19" t="s">
        <v>198</v>
      </c>
      <c r="AU235" s="19" t="s">
        <v>90</v>
      </c>
    </row>
    <row r="236" spans="1:65" s="2" customFormat="1" ht="16.5" customHeight="1" x14ac:dyDescent="0.2">
      <c r="A236" s="37"/>
      <c r="B236" s="38"/>
      <c r="C236" s="182" t="s">
        <v>334</v>
      </c>
      <c r="D236" s="182" t="s">
        <v>173</v>
      </c>
      <c r="E236" s="183" t="s">
        <v>335</v>
      </c>
      <c r="F236" s="184" t="s">
        <v>336</v>
      </c>
      <c r="G236" s="185" t="s">
        <v>337</v>
      </c>
      <c r="H236" s="186">
        <v>2.1459999999999999</v>
      </c>
      <c r="I236" s="187"/>
      <c r="J236" s="188">
        <f>ROUND(I236*H236,2)</f>
        <v>0</v>
      </c>
      <c r="K236" s="184" t="s">
        <v>196</v>
      </c>
      <c r="L236" s="42"/>
      <c r="M236" s="189" t="s">
        <v>79</v>
      </c>
      <c r="N236" s="190" t="s">
        <v>51</v>
      </c>
      <c r="O236" s="67"/>
      <c r="P236" s="191">
        <f>O236*H236</f>
        <v>0</v>
      </c>
      <c r="Q236" s="191">
        <v>1.06277</v>
      </c>
      <c r="R236" s="191">
        <f>Q236*H236</f>
        <v>2.2807044199999997</v>
      </c>
      <c r="S236" s="191">
        <v>0</v>
      </c>
      <c r="T236" s="192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193" t="s">
        <v>178</v>
      </c>
      <c r="AT236" s="193" t="s">
        <v>173</v>
      </c>
      <c r="AU236" s="193" t="s">
        <v>90</v>
      </c>
      <c r="AY236" s="19" t="s">
        <v>171</v>
      </c>
      <c r="BE236" s="194">
        <f>IF(N236="základní",J236,0)</f>
        <v>0</v>
      </c>
      <c r="BF236" s="194">
        <f>IF(N236="snížená",J236,0)</f>
        <v>0</v>
      </c>
      <c r="BG236" s="194">
        <f>IF(N236="zákl. přenesená",J236,0)</f>
        <v>0</v>
      </c>
      <c r="BH236" s="194">
        <f>IF(N236="sníž. přenesená",J236,0)</f>
        <v>0</v>
      </c>
      <c r="BI236" s="194">
        <f>IF(N236="nulová",J236,0)</f>
        <v>0</v>
      </c>
      <c r="BJ236" s="19" t="s">
        <v>88</v>
      </c>
      <c r="BK236" s="194">
        <f>ROUND(I236*H236,2)</f>
        <v>0</v>
      </c>
      <c r="BL236" s="19" t="s">
        <v>178</v>
      </c>
      <c r="BM236" s="193" t="s">
        <v>338</v>
      </c>
    </row>
    <row r="237" spans="1:65" s="2" customFormat="1" x14ac:dyDescent="0.2">
      <c r="A237" s="37"/>
      <c r="B237" s="38"/>
      <c r="C237" s="39"/>
      <c r="D237" s="228" t="s">
        <v>198</v>
      </c>
      <c r="E237" s="39"/>
      <c r="F237" s="229" t="s">
        <v>339</v>
      </c>
      <c r="G237" s="39"/>
      <c r="H237" s="39"/>
      <c r="I237" s="230"/>
      <c r="J237" s="39"/>
      <c r="K237" s="39"/>
      <c r="L237" s="42"/>
      <c r="M237" s="231"/>
      <c r="N237" s="232"/>
      <c r="O237" s="67"/>
      <c r="P237" s="67"/>
      <c r="Q237" s="67"/>
      <c r="R237" s="67"/>
      <c r="S237" s="67"/>
      <c r="T237" s="68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T237" s="19" t="s">
        <v>198</v>
      </c>
      <c r="AU237" s="19" t="s">
        <v>90</v>
      </c>
    </row>
    <row r="238" spans="1:65" s="13" customFormat="1" x14ac:dyDescent="0.2">
      <c r="B238" s="195"/>
      <c r="C238" s="196"/>
      <c r="D238" s="197" t="s">
        <v>180</v>
      </c>
      <c r="E238" s="198" t="s">
        <v>79</v>
      </c>
      <c r="F238" s="199" t="s">
        <v>181</v>
      </c>
      <c r="G238" s="196"/>
      <c r="H238" s="198" t="s">
        <v>79</v>
      </c>
      <c r="I238" s="200"/>
      <c r="J238" s="196"/>
      <c r="K238" s="196"/>
      <c r="L238" s="201"/>
      <c r="M238" s="202"/>
      <c r="N238" s="203"/>
      <c r="O238" s="203"/>
      <c r="P238" s="203"/>
      <c r="Q238" s="203"/>
      <c r="R238" s="203"/>
      <c r="S238" s="203"/>
      <c r="T238" s="204"/>
      <c r="AT238" s="205" t="s">
        <v>180</v>
      </c>
      <c r="AU238" s="205" t="s">
        <v>90</v>
      </c>
      <c r="AV238" s="13" t="s">
        <v>88</v>
      </c>
      <c r="AW238" s="13" t="s">
        <v>42</v>
      </c>
      <c r="AX238" s="13" t="s">
        <v>81</v>
      </c>
      <c r="AY238" s="205" t="s">
        <v>171</v>
      </c>
    </row>
    <row r="239" spans="1:65" s="14" customFormat="1" x14ac:dyDescent="0.2">
      <c r="B239" s="206"/>
      <c r="C239" s="207"/>
      <c r="D239" s="197" t="s">
        <v>180</v>
      </c>
      <c r="E239" s="208" t="s">
        <v>79</v>
      </c>
      <c r="F239" s="209" t="s">
        <v>340</v>
      </c>
      <c r="G239" s="207"/>
      <c r="H239" s="210">
        <v>2.1459999999999999</v>
      </c>
      <c r="I239" s="211"/>
      <c r="J239" s="207"/>
      <c r="K239" s="207"/>
      <c r="L239" s="212"/>
      <c r="M239" s="213"/>
      <c r="N239" s="214"/>
      <c r="O239" s="214"/>
      <c r="P239" s="214"/>
      <c r="Q239" s="214"/>
      <c r="R239" s="214"/>
      <c r="S239" s="214"/>
      <c r="T239" s="215"/>
      <c r="AT239" s="216" t="s">
        <v>180</v>
      </c>
      <c r="AU239" s="216" t="s">
        <v>90</v>
      </c>
      <c r="AV239" s="14" t="s">
        <v>90</v>
      </c>
      <c r="AW239" s="14" t="s">
        <v>42</v>
      </c>
      <c r="AX239" s="14" t="s">
        <v>81</v>
      </c>
      <c r="AY239" s="216" t="s">
        <v>171</v>
      </c>
    </row>
    <row r="240" spans="1:65" s="15" customFormat="1" x14ac:dyDescent="0.2">
      <c r="B240" s="217"/>
      <c r="C240" s="218"/>
      <c r="D240" s="197" t="s">
        <v>180</v>
      </c>
      <c r="E240" s="219" t="s">
        <v>79</v>
      </c>
      <c r="F240" s="220" t="s">
        <v>183</v>
      </c>
      <c r="G240" s="218"/>
      <c r="H240" s="221">
        <v>2.1459999999999999</v>
      </c>
      <c r="I240" s="222"/>
      <c r="J240" s="218"/>
      <c r="K240" s="218"/>
      <c r="L240" s="223"/>
      <c r="M240" s="224"/>
      <c r="N240" s="225"/>
      <c r="O240" s="225"/>
      <c r="P240" s="225"/>
      <c r="Q240" s="225"/>
      <c r="R240" s="225"/>
      <c r="S240" s="225"/>
      <c r="T240" s="226"/>
      <c r="AT240" s="227" t="s">
        <v>180</v>
      </c>
      <c r="AU240" s="227" t="s">
        <v>90</v>
      </c>
      <c r="AV240" s="15" t="s">
        <v>178</v>
      </c>
      <c r="AW240" s="15" t="s">
        <v>42</v>
      </c>
      <c r="AX240" s="15" t="s">
        <v>88</v>
      </c>
      <c r="AY240" s="227" t="s">
        <v>171</v>
      </c>
    </row>
    <row r="241" spans="1:65" s="12" customFormat="1" ht="22.9" customHeight="1" x14ac:dyDescent="0.2">
      <c r="B241" s="166"/>
      <c r="C241" s="167"/>
      <c r="D241" s="168" t="s">
        <v>80</v>
      </c>
      <c r="E241" s="180" t="s">
        <v>205</v>
      </c>
      <c r="F241" s="180" t="s">
        <v>341</v>
      </c>
      <c r="G241" s="167"/>
      <c r="H241" s="167"/>
      <c r="I241" s="170"/>
      <c r="J241" s="181">
        <f>BK241</f>
        <v>0</v>
      </c>
      <c r="K241" s="167"/>
      <c r="L241" s="172"/>
      <c r="M241" s="173"/>
      <c r="N241" s="174"/>
      <c r="O241" s="174"/>
      <c r="P241" s="175">
        <f>SUM(P242:P450)</f>
        <v>0</v>
      </c>
      <c r="Q241" s="174"/>
      <c r="R241" s="175">
        <f>SUM(R242:R450)</f>
        <v>78.903891670000007</v>
      </c>
      <c r="S241" s="174"/>
      <c r="T241" s="176">
        <f>SUM(T242:T450)</f>
        <v>0.6</v>
      </c>
      <c r="AR241" s="177" t="s">
        <v>88</v>
      </c>
      <c r="AT241" s="178" t="s">
        <v>80</v>
      </c>
      <c r="AU241" s="178" t="s">
        <v>88</v>
      </c>
      <c r="AY241" s="177" t="s">
        <v>171</v>
      </c>
      <c r="BK241" s="179">
        <f>SUM(BK242:BK450)</f>
        <v>0</v>
      </c>
    </row>
    <row r="242" spans="1:65" s="2" customFormat="1" ht="16.5" customHeight="1" x14ac:dyDescent="0.2">
      <c r="A242" s="37"/>
      <c r="B242" s="38"/>
      <c r="C242" s="182" t="s">
        <v>342</v>
      </c>
      <c r="D242" s="182" t="s">
        <v>173</v>
      </c>
      <c r="E242" s="183" t="s">
        <v>343</v>
      </c>
      <c r="F242" s="184" t="s">
        <v>344</v>
      </c>
      <c r="G242" s="185" t="s">
        <v>345</v>
      </c>
      <c r="H242" s="186">
        <v>3</v>
      </c>
      <c r="I242" s="187"/>
      <c r="J242" s="188">
        <f>ROUND(I242*H242,2)</f>
        <v>0</v>
      </c>
      <c r="K242" s="184" t="s">
        <v>196</v>
      </c>
      <c r="L242" s="42"/>
      <c r="M242" s="189" t="s">
        <v>79</v>
      </c>
      <c r="N242" s="190" t="s">
        <v>51</v>
      </c>
      <c r="O242" s="67"/>
      <c r="P242" s="191">
        <f>O242*H242</f>
        <v>0</v>
      </c>
      <c r="Q242" s="191">
        <v>8.7419999999999998E-2</v>
      </c>
      <c r="R242" s="191">
        <f>Q242*H242</f>
        <v>0.26225999999999999</v>
      </c>
      <c r="S242" s="191">
        <v>0</v>
      </c>
      <c r="T242" s="192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193" t="s">
        <v>178</v>
      </c>
      <c r="AT242" s="193" t="s">
        <v>173</v>
      </c>
      <c r="AU242" s="193" t="s">
        <v>90</v>
      </c>
      <c r="AY242" s="19" t="s">
        <v>171</v>
      </c>
      <c r="BE242" s="194">
        <f>IF(N242="základní",J242,0)</f>
        <v>0</v>
      </c>
      <c r="BF242" s="194">
        <f>IF(N242="snížená",J242,0)</f>
        <v>0</v>
      </c>
      <c r="BG242" s="194">
        <f>IF(N242="zákl. přenesená",J242,0)</f>
        <v>0</v>
      </c>
      <c r="BH242" s="194">
        <f>IF(N242="sníž. přenesená",J242,0)</f>
        <v>0</v>
      </c>
      <c r="BI242" s="194">
        <f>IF(N242="nulová",J242,0)</f>
        <v>0</v>
      </c>
      <c r="BJ242" s="19" t="s">
        <v>88</v>
      </c>
      <c r="BK242" s="194">
        <f>ROUND(I242*H242,2)</f>
        <v>0</v>
      </c>
      <c r="BL242" s="19" t="s">
        <v>178</v>
      </c>
      <c r="BM242" s="193" t="s">
        <v>346</v>
      </c>
    </row>
    <row r="243" spans="1:65" s="2" customFormat="1" x14ac:dyDescent="0.2">
      <c r="A243" s="37"/>
      <c r="B243" s="38"/>
      <c r="C243" s="39"/>
      <c r="D243" s="228" t="s">
        <v>198</v>
      </c>
      <c r="E243" s="39"/>
      <c r="F243" s="229" t="s">
        <v>347</v>
      </c>
      <c r="G243" s="39"/>
      <c r="H243" s="39"/>
      <c r="I243" s="230"/>
      <c r="J243" s="39"/>
      <c r="K243" s="39"/>
      <c r="L243" s="42"/>
      <c r="M243" s="231"/>
      <c r="N243" s="232"/>
      <c r="O243" s="67"/>
      <c r="P243" s="67"/>
      <c r="Q243" s="67"/>
      <c r="R243" s="67"/>
      <c r="S243" s="67"/>
      <c r="T243" s="68"/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T243" s="19" t="s">
        <v>198</v>
      </c>
      <c r="AU243" s="19" t="s">
        <v>90</v>
      </c>
    </row>
    <row r="244" spans="1:65" s="2" customFormat="1" ht="16.5" customHeight="1" x14ac:dyDescent="0.2">
      <c r="A244" s="37"/>
      <c r="B244" s="38"/>
      <c r="C244" s="233" t="s">
        <v>348</v>
      </c>
      <c r="D244" s="233" t="s">
        <v>202</v>
      </c>
      <c r="E244" s="234" t="s">
        <v>349</v>
      </c>
      <c r="F244" s="235" t="s">
        <v>350</v>
      </c>
      <c r="G244" s="236" t="s">
        <v>345</v>
      </c>
      <c r="H244" s="237">
        <v>1</v>
      </c>
      <c r="I244" s="238"/>
      <c r="J244" s="239">
        <f>ROUND(I244*H244,2)</f>
        <v>0</v>
      </c>
      <c r="K244" s="235" t="s">
        <v>196</v>
      </c>
      <c r="L244" s="240"/>
      <c r="M244" s="241" t="s">
        <v>79</v>
      </c>
      <c r="N244" s="242" t="s">
        <v>51</v>
      </c>
      <c r="O244" s="67"/>
      <c r="P244" s="191">
        <f>O244*H244</f>
        <v>0</v>
      </c>
      <c r="Q244" s="191">
        <v>5.0999999999999997E-2</v>
      </c>
      <c r="R244" s="191">
        <f>Q244*H244</f>
        <v>5.0999999999999997E-2</v>
      </c>
      <c r="S244" s="191">
        <v>0</v>
      </c>
      <c r="T244" s="192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193" t="s">
        <v>205</v>
      </c>
      <c r="AT244" s="193" t="s">
        <v>202</v>
      </c>
      <c r="AU244" s="193" t="s">
        <v>90</v>
      </c>
      <c r="AY244" s="19" t="s">
        <v>171</v>
      </c>
      <c r="BE244" s="194">
        <f>IF(N244="základní",J244,0)</f>
        <v>0</v>
      </c>
      <c r="BF244" s="194">
        <f>IF(N244="snížená",J244,0)</f>
        <v>0</v>
      </c>
      <c r="BG244" s="194">
        <f>IF(N244="zákl. přenesená",J244,0)</f>
        <v>0</v>
      </c>
      <c r="BH244" s="194">
        <f>IF(N244="sníž. přenesená",J244,0)</f>
        <v>0</v>
      </c>
      <c r="BI244" s="194">
        <f>IF(N244="nulová",J244,0)</f>
        <v>0</v>
      </c>
      <c r="BJ244" s="19" t="s">
        <v>88</v>
      </c>
      <c r="BK244" s="194">
        <f>ROUND(I244*H244,2)</f>
        <v>0</v>
      </c>
      <c r="BL244" s="19" t="s">
        <v>178</v>
      </c>
      <c r="BM244" s="193" t="s">
        <v>351</v>
      </c>
    </row>
    <row r="245" spans="1:65" s="13" customFormat="1" x14ac:dyDescent="0.2">
      <c r="B245" s="195"/>
      <c r="C245" s="196"/>
      <c r="D245" s="197" t="s">
        <v>180</v>
      </c>
      <c r="E245" s="198" t="s">
        <v>79</v>
      </c>
      <c r="F245" s="199" t="s">
        <v>181</v>
      </c>
      <c r="G245" s="196"/>
      <c r="H245" s="198" t="s">
        <v>79</v>
      </c>
      <c r="I245" s="200"/>
      <c r="J245" s="196"/>
      <c r="K245" s="196"/>
      <c r="L245" s="201"/>
      <c r="M245" s="202"/>
      <c r="N245" s="203"/>
      <c r="O245" s="203"/>
      <c r="P245" s="203"/>
      <c r="Q245" s="203"/>
      <c r="R245" s="203"/>
      <c r="S245" s="203"/>
      <c r="T245" s="204"/>
      <c r="AT245" s="205" t="s">
        <v>180</v>
      </c>
      <c r="AU245" s="205" t="s">
        <v>90</v>
      </c>
      <c r="AV245" s="13" t="s">
        <v>88</v>
      </c>
      <c r="AW245" s="13" t="s">
        <v>42</v>
      </c>
      <c r="AX245" s="13" t="s">
        <v>81</v>
      </c>
      <c r="AY245" s="205" t="s">
        <v>171</v>
      </c>
    </row>
    <row r="246" spans="1:65" s="14" customFormat="1" x14ac:dyDescent="0.2">
      <c r="B246" s="206"/>
      <c r="C246" s="207"/>
      <c r="D246" s="197" t="s">
        <v>180</v>
      </c>
      <c r="E246" s="208" t="s">
        <v>79</v>
      </c>
      <c r="F246" s="209" t="s">
        <v>352</v>
      </c>
      <c r="G246" s="207"/>
      <c r="H246" s="210">
        <v>1</v>
      </c>
      <c r="I246" s="211"/>
      <c r="J246" s="207"/>
      <c r="K246" s="207"/>
      <c r="L246" s="212"/>
      <c r="M246" s="213"/>
      <c r="N246" s="214"/>
      <c r="O246" s="214"/>
      <c r="P246" s="214"/>
      <c r="Q246" s="214"/>
      <c r="R246" s="214"/>
      <c r="S246" s="214"/>
      <c r="T246" s="215"/>
      <c r="AT246" s="216" t="s">
        <v>180</v>
      </c>
      <c r="AU246" s="216" t="s">
        <v>90</v>
      </c>
      <c r="AV246" s="14" t="s">
        <v>90</v>
      </c>
      <c r="AW246" s="14" t="s">
        <v>42</v>
      </c>
      <c r="AX246" s="14" t="s">
        <v>81</v>
      </c>
      <c r="AY246" s="216" t="s">
        <v>171</v>
      </c>
    </row>
    <row r="247" spans="1:65" s="15" customFormat="1" x14ac:dyDescent="0.2">
      <c r="B247" s="217"/>
      <c r="C247" s="218"/>
      <c r="D247" s="197" t="s">
        <v>180</v>
      </c>
      <c r="E247" s="219" t="s">
        <v>79</v>
      </c>
      <c r="F247" s="220" t="s">
        <v>183</v>
      </c>
      <c r="G247" s="218"/>
      <c r="H247" s="221">
        <v>1</v>
      </c>
      <c r="I247" s="222"/>
      <c r="J247" s="218"/>
      <c r="K247" s="218"/>
      <c r="L247" s="223"/>
      <c r="M247" s="224"/>
      <c r="N247" s="225"/>
      <c r="O247" s="225"/>
      <c r="P247" s="225"/>
      <c r="Q247" s="225"/>
      <c r="R247" s="225"/>
      <c r="S247" s="225"/>
      <c r="T247" s="226"/>
      <c r="AT247" s="227" t="s">
        <v>180</v>
      </c>
      <c r="AU247" s="227" t="s">
        <v>90</v>
      </c>
      <c r="AV247" s="15" t="s">
        <v>178</v>
      </c>
      <c r="AW247" s="15" t="s">
        <v>42</v>
      </c>
      <c r="AX247" s="15" t="s">
        <v>88</v>
      </c>
      <c r="AY247" s="227" t="s">
        <v>171</v>
      </c>
    </row>
    <row r="248" spans="1:65" s="2" customFormat="1" ht="16.5" customHeight="1" x14ac:dyDescent="0.2">
      <c r="A248" s="37"/>
      <c r="B248" s="38"/>
      <c r="C248" s="233" t="s">
        <v>353</v>
      </c>
      <c r="D248" s="233" t="s">
        <v>202</v>
      </c>
      <c r="E248" s="234" t="s">
        <v>354</v>
      </c>
      <c r="F248" s="235" t="s">
        <v>355</v>
      </c>
      <c r="G248" s="236" t="s">
        <v>345</v>
      </c>
      <c r="H248" s="237">
        <v>2</v>
      </c>
      <c r="I248" s="238"/>
      <c r="J248" s="239">
        <f>ROUND(I248*H248,2)</f>
        <v>0</v>
      </c>
      <c r="K248" s="235" t="s">
        <v>196</v>
      </c>
      <c r="L248" s="240"/>
      <c r="M248" s="241" t="s">
        <v>79</v>
      </c>
      <c r="N248" s="242" t="s">
        <v>51</v>
      </c>
      <c r="O248" s="67"/>
      <c r="P248" s="191">
        <f>O248*H248</f>
        <v>0</v>
      </c>
      <c r="Q248" s="191">
        <v>6.8000000000000005E-2</v>
      </c>
      <c r="R248" s="191">
        <f>Q248*H248</f>
        <v>0.13600000000000001</v>
      </c>
      <c r="S248" s="191">
        <v>0</v>
      </c>
      <c r="T248" s="192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193" t="s">
        <v>205</v>
      </c>
      <c r="AT248" s="193" t="s">
        <v>202</v>
      </c>
      <c r="AU248" s="193" t="s">
        <v>90</v>
      </c>
      <c r="AY248" s="19" t="s">
        <v>171</v>
      </c>
      <c r="BE248" s="194">
        <f>IF(N248="základní",J248,0)</f>
        <v>0</v>
      </c>
      <c r="BF248" s="194">
        <f>IF(N248="snížená",J248,0)</f>
        <v>0</v>
      </c>
      <c r="BG248" s="194">
        <f>IF(N248="zákl. přenesená",J248,0)</f>
        <v>0</v>
      </c>
      <c r="BH248" s="194">
        <f>IF(N248="sníž. přenesená",J248,0)</f>
        <v>0</v>
      </c>
      <c r="BI248" s="194">
        <f>IF(N248="nulová",J248,0)</f>
        <v>0</v>
      </c>
      <c r="BJ248" s="19" t="s">
        <v>88</v>
      </c>
      <c r="BK248" s="194">
        <f>ROUND(I248*H248,2)</f>
        <v>0</v>
      </c>
      <c r="BL248" s="19" t="s">
        <v>178</v>
      </c>
      <c r="BM248" s="193" t="s">
        <v>356</v>
      </c>
    </row>
    <row r="249" spans="1:65" s="13" customFormat="1" x14ac:dyDescent="0.2">
      <c r="B249" s="195"/>
      <c r="C249" s="196"/>
      <c r="D249" s="197" t="s">
        <v>180</v>
      </c>
      <c r="E249" s="198" t="s">
        <v>79</v>
      </c>
      <c r="F249" s="199" t="s">
        <v>181</v>
      </c>
      <c r="G249" s="196"/>
      <c r="H249" s="198" t="s">
        <v>79</v>
      </c>
      <c r="I249" s="200"/>
      <c r="J249" s="196"/>
      <c r="K249" s="196"/>
      <c r="L249" s="201"/>
      <c r="M249" s="202"/>
      <c r="N249" s="203"/>
      <c r="O249" s="203"/>
      <c r="P249" s="203"/>
      <c r="Q249" s="203"/>
      <c r="R249" s="203"/>
      <c r="S249" s="203"/>
      <c r="T249" s="204"/>
      <c r="AT249" s="205" t="s">
        <v>180</v>
      </c>
      <c r="AU249" s="205" t="s">
        <v>90</v>
      </c>
      <c r="AV249" s="13" t="s">
        <v>88</v>
      </c>
      <c r="AW249" s="13" t="s">
        <v>42</v>
      </c>
      <c r="AX249" s="13" t="s">
        <v>81</v>
      </c>
      <c r="AY249" s="205" t="s">
        <v>171</v>
      </c>
    </row>
    <row r="250" spans="1:65" s="14" customFormat="1" x14ac:dyDescent="0.2">
      <c r="B250" s="206"/>
      <c r="C250" s="207"/>
      <c r="D250" s="197" t="s">
        <v>180</v>
      </c>
      <c r="E250" s="208" t="s">
        <v>79</v>
      </c>
      <c r="F250" s="209" t="s">
        <v>357</v>
      </c>
      <c r="G250" s="207"/>
      <c r="H250" s="210">
        <v>2</v>
      </c>
      <c r="I250" s="211"/>
      <c r="J250" s="207"/>
      <c r="K250" s="207"/>
      <c r="L250" s="212"/>
      <c r="M250" s="213"/>
      <c r="N250" s="214"/>
      <c r="O250" s="214"/>
      <c r="P250" s="214"/>
      <c r="Q250" s="214"/>
      <c r="R250" s="214"/>
      <c r="S250" s="214"/>
      <c r="T250" s="215"/>
      <c r="AT250" s="216" t="s">
        <v>180</v>
      </c>
      <c r="AU250" s="216" t="s">
        <v>90</v>
      </c>
      <c r="AV250" s="14" t="s">
        <v>90</v>
      </c>
      <c r="AW250" s="14" t="s">
        <v>42</v>
      </c>
      <c r="AX250" s="14" t="s">
        <v>81</v>
      </c>
      <c r="AY250" s="216" t="s">
        <v>171</v>
      </c>
    </row>
    <row r="251" spans="1:65" s="15" customFormat="1" x14ac:dyDescent="0.2">
      <c r="B251" s="217"/>
      <c r="C251" s="218"/>
      <c r="D251" s="197" t="s">
        <v>180</v>
      </c>
      <c r="E251" s="219" t="s">
        <v>79</v>
      </c>
      <c r="F251" s="220" t="s">
        <v>183</v>
      </c>
      <c r="G251" s="218"/>
      <c r="H251" s="221">
        <v>2</v>
      </c>
      <c r="I251" s="222"/>
      <c r="J251" s="218"/>
      <c r="K251" s="218"/>
      <c r="L251" s="223"/>
      <c r="M251" s="224"/>
      <c r="N251" s="225"/>
      <c r="O251" s="225"/>
      <c r="P251" s="225"/>
      <c r="Q251" s="225"/>
      <c r="R251" s="225"/>
      <c r="S251" s="225"/>
      <c r="T251" s="226"/>
      <c r="AT251" s="227" t="s">
        <v>180</v>
      </c>
      <c r="AU251" s="227" t="s">
        <v>90</v>
      </c>
      <c r="AV251" s="15" t="s">
        <v>178</v>
      </c>
      <c r="AW251" s="15" t="s">
        <v>42</v>
      </c>
      <c r="AX251" s="15" t="s">
        <v>88</v>
      </c>
      <c r="AY251" s="227" t="s">
        <v>171</v>
      </c>
    </row>
    <row r="252" spans="1:65" s="2" customFormat="1" ht="16.5" customHeight="1" x14ac:dyDescent="0.2">
      <c r="A252" s="37"/>
      <c r="B252" s="38"/>
      <c r="C252" s="182" t="s">
        <v>358</v>
      </c>
      <c r="D252" s="182" t="s">
        <v>173</v>
      </c>
      <c r="E252" s="183" t="s">
        <v>359</v>
      </c>
      <c r="F252" s="184" t="s">
        <v>360</v>
      </c>
      <c r="G252" s="185" t="s">
        <v>119</v>
      </c>
      <c r="H252" s="186">
        <v>0.4</v>
      </c>
      <c r="I252" s="187"/>
      <c r="J252" s="188">
        <f>ROUND(I252*H252,2)</f>
        <v>0</v>
      </c>
      <c r="K252" s="184" t="s">
        <v>177</v>
      </c>
      <c r="L252" s="42"/>
      <c r="M252" s="189" t="s">
        <v>79</v>
      </c>
      <c r="N252" s="190" t="s">
        <v>51</v>
      </c>
      <c r="O252" s="67"/>
      <c r="P252" s="191">
        <f>O252*H252</f>
        <v>0</v>
      </c>
      <c r="Q252" s="191">
        <v>2.8</v>
      </c>
      <c r="R252" s="191">
        <f>Q252*H252</f>
        <v>1.1199999999999999</v>
      </c>
      <c r="S252" s="191">
        <v>0</v>
      </c>
      <c r="T252" s="192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193" t="s">
        <v>178</v>
      </c>
      <c r="AT252" s="193" t="s">
        <v>173</v>
      </c>
      <c r="AU252" s="193" t="s">
        <v>90</v>
      </c>
      <c r="AY252" s="19" t="s">
        <v>171</v>
      </c>
      <c r="BE252" s="194">
        <f>IF(N252="základní",J252,0)</f>
        <v>0</v>
      </c>
      <c r="BF252" s="194">
        <f>IF(N252="snížená",J252,0)</f>
        <v>0</v>
      </c>
      <c r="BG252" s="194">
        <f>IF(N252="zákl. přenesená",J252,0)</f>
        <v>0</v>
      </c>
      <c r="BH252" s="194">
        <f>IF(N252="sníž. přenesená",J252,0)</f>
        <v>0</v>
      </c>
      <c r="BI252" s="194">
        <f>IF(N252="nulová",J252,0)</f>
        <v>0</v>
      </c>
      <c r="BJ252" s="19" t="s">
        <v>88</v>
      </c>
      <c r="BK252" s="194">
        <f>ROUND(I252*H252,2)</f>
        <v>0</v>
      </c>
      <c r="BL252" s="19" t="s">
        <v>178</v>
      </c>
      <c r="BM252" s="193" t="s">
        <v>361</v>
      </c>
    </row>
    <row r="253" spans="1:65" s="13" customFormat="1" x14ac:dyDescent="0.2">
      <c r="B253" s="195"/>
      <c r="C253" s="196"/>
      <c r="D253" s="197" t="s">
        <v>180</v>
      </c>
      <c r="E253" s="198" t="s">
        <v>79</v>
      </c>
      <c r="F253" s="199" t="s">
        <v>181</v>
      </c>
      <c r="G253" s="196"/>
      <c r="H253" s="198" t="s">
        <v>79</v>
      </c>
      <c r="I253" s="200"/>
      <c r="J253" s="196"/>
      <c r="K253" s="196"/>
      <c r="L253" s="201"/>
      <c r="M253" s="202"/>
      <c r="N253" s="203"/>
      <c r="O253" s="203"/>
      <c r="P253" s="203"/>
      <c r="Q253" s="203"/>
      <c r="R253" s="203"/>
      <c r="S253" s="203"/>
      <c r="T253" s="204"/>
      <c r="AT253" s="205" t="s">
        <v>180</v>
      </c>
      <c r="AU253" s="205" t="s">
        <v>90</v>
      </c>
      <c r="AV253" s="13" t="s">
        <v>88</v>
      </c>
      <c r="AW253" s="13" t="s">
        <v>42</v>
      </c>
      <c r="AX253" s="13" t="s">
        <v>81</v>
      </c>
      <c r="AY253" s="205" t="s">
        <v>171</v>
      </c>
    </row>
    <row r="254" spans="1:65" s="14" customFormat="1" x14ac:dyDescent="0.2">
      <c r="B254" s="206"/>
      <c r="C254" s="207"/>
      <c r="D254" s="197" t="s">
        <v>180</v>
      </c>
      <c r="E254" s="208" t="s">
        <v>79</v>
      </c>
      <c r="F254" s="209" t="s">
        <v>362</v>
      </c>
      <c r="G254" s="207"/>
      <c r="H254" s="210">
        <v>0.4</v>
      </c>
      <c r="I254" s="211"/>
      <c r="J254" s="207"/>
      <c r="K254" s="207"/>
      <c r="L254" s="212"/>
      <c r="M254" s="213"/>
      <c r="N254" s="214"/>
      <c r="O254" s="214"/>
      <c r="P254" s="214"/>
      <c r="Q254" s="214"/>
      <c r="R254" s="214"/>
      <c r="S254" s="214"/>
      <c r="T254" s="215"/>
      <c r="AT254" s="216" t="s">
        <v>180</v>
      </c>
      <c r="AU254" s="216" t="s">
        <v>90</v>
      </c>
      <c r="AV254" s="14" t="s">
        <v>90</v>
      </c>
      <c r="AW254" s="14" t="s">
        <v>42</v>
      </c>
      <c r="AX254" s="14" t="s">
        <v>81</v>
      </c>
      <c r="AY254" s="216" t="s">
        <v>171</v>
      </c>
    </row>
    <row r="255" spans="1:65" s="15" customFormat="1" x14ac:dyDescent="0.2">
      <c r="B255" s="217"/>
      <c r="C255" s="218"/>
      <c r="D255" s="197" t="s">
        <v>180</v>
      </c>
      <c r="E255" s="219" t="s">
        <v>79</v>
      </c>
      <c r="F255" s="220" t="s">
        <v>183</v>
      </c>
      <c r="G255" s="218"/>
      <c r="H255" s="221">
        <v>0.4</v>
      </c>
      <c r="I255" s="222"/>
      <c r="J255" s="218"/>
      <c r="K255" s="218"/>
      <c r="L255" s="223"/>
      <c r="M255" s="224"/>
      <c r="N255" s="225"/>
      <c r="O255" s="225"/>
      <c r="P255" s="225"/>
      <c r="Q255" s="225"/>
      <c r="R255" s="225"/>
      <c r="S255" s="225"/>
      <c r="T255" s="226"/>
      <c r="AT255" s="227" t="s">
        <v>180</v>
      </c>
      <c r="AU255" s="227" t="s">
        <v>90</v>
      </c>
      <c r="AV255" s="15" t="s">
        <v>178</v>
      </c>
      <c r="AW255" s="15" t="s">
        <v>42</v>
      </c>
      <c r="AX255" s="15" t="s">
        <v>88</v>
      </c>
      <c r="AY255" s="227" t="s">
        <v>171</v>
      </c>
    </row>
    <row r="256" spans="1:65" s="2" customFormat="1" ht="24.2" customHeight="1" x14ac:dyDescent="0.2">
      <c r="A256" s="37"/>
      <c r="B256" s="38"/>
      <c r="C256" s="182" t="s">
        <v>363</v>
      </c>
      <c r="D256" s="182" t="s">
        <v>173</v>
      </c>
      <c r="E256" s="183" t="s">
        <v>364</v>
      </c>
      <c r="F256" s="184" t="s">
        <v>365</v>
      </c>
      <c r="G256" s="185" t="s">
        <v>119</v>
      </c>
      <c r="H256" s="186">
        <v>9.1329999999999991</v>
      </c>
      <c r="I256" s="187"/>
      <c r="J256" s="188">
        <f>ROUND(I256*H256,2)</f>
        <v>0</v>
      </c>
      <c r="K256" s="184" t="s">
        <v>196</v>
      </c>
      <c r="L256" s="42"/>
      <c r="M256" s="189" t="s">
        <v>79</v>
      </c>
      <c r="N256" s="190" t="s">
        <v>51</v>
      </c>
      <c r="O256" s="67"/>
      <c r="P256" s="191">
        <f>O256*H256</f>
        <v>0</v>
      </c>
      <c r="Q256" s="191">
        <v>2.3640099999999999</v>
      </c>
      <c r="R256" s="191">
        <f>Q256*H256</f>
        <v>21.590503329999997</v>
      </c>
      <c r="S256" s="191">
        <v>0</v>
      </c>
      <c r="T256" s="192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193" t="s">
        <v>178</v>
      </c>
      <c r="AT256" s="193" t="s">
        <v>173</v>
      </c>
      <c r="AU256" s="193" t="s">
        <v>90</v>
      </c>
      <c r="AY256" s="19" t="s">
        <v>171</v>
      </c>
      <c r="BE256" s="194">
        <f>IF(N256="základní",J256,0)</f>
        <v>0</v>
      </c>
      <c r="BF256" s="194">
        <f>IF(N256="snížená",J256,0)</f>
        <v>0</v>
      </c>
      <c r="BG256" s="194">
        <f>IF(N256="zákl. přenesená",J256,0)</f>
        <v>0</v>
      </c>
      <c r="BH256" s="194">
        <f>IF(N256="sníž. přenesená",J256,0)</f>
        <v>0</v>
      </c>
      <c r="BI256" s="194">
        <f>IF(N256="nulová",J256,0)</f>
        <v>0</v>
      </c>
      <c r="BJ256" s="19" t="s">
        <v>88</v>
      </c>
      <c r="BK256" s="194">
        <f>ROUND(I256*H256,2)</f>
        <v>0</v>
      </c>
      <c r="BL256" s="19" t="s">
        <v>178</v>
      </c>
      <c r="BM256" s="193" t="s">
        <v>366</v>
      </c>
    </row>
    <row r="257" spans="1:65" s="2" customFormat="1" x14ac:dyDescent="0.2">
      <c r="A257" s="37"/>
      <c r="B257" s="38"/>
      <c r="C257" s="39"/>
      <c r="D257" s="228" t="s">
        <v>198</v>
      </c>
      <c r="E257" s="39"/>
      <c r="F257" s="229" t="s">
        <v>367</v>
      </c>
      <c r="G257" s="39"/>
      <c r="H257" s="39"/>
      <c r="I257" s="230"/>
      <c r="J257" s="39"/>
      <c r="K257" s="39"/>
      <c r="L257" s="42"/>
      <c r="M257" s="231"/>
      <c r="N257" s="232"/>
      <c r="O257" s="67"/>
      <c r="P257" s="67"/>
      <c r="Q257" s="67"/>
      <c r="R257" s="67"/>
      <c r="S257" s="67"/>
      <c r="T257" s="68"/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T257" s="19" t="s">
        <v>198</v>
      </c>
      <c r="AU257" s="19" t="s">
        <v>90</v>
      </c>
    </row>
    <row r="258" spans="1:65" s="13" customFormat="1" x14ac:dyDescent="0.2">
      <c r="B258" s="195"/>
      <c r="C258" s="196"/>
      <c r="D258" s="197" t="s">
        <v>180</v>
      </c>
      <c r="E258" s="198" t="s">
        <v>79</v>
      </c>
      <c r="F258" s="199" t="s">
        <v>181</v>
      </c>
      <c r="G258" s="196"/>
      <c r="H258" s="198" t="s">
        <v>79</v>
      </c>
      <c r="I258" s="200"/>
      <c r="J258" s="196"/>
      <c r="K258" s="196"/>
      <c r="L258" s="201"/>
      <c r="M258" s="202"/>
      <c r="N258" s="203"/>
      <c r="O258" s="203"/>
      <c r="P258" s="203"/>
      <c r="Q258" s="203"/>
      <c r="R258" s="203"/>
      <c r="S258" s="203"/>
      <c r="T258" s="204"/>
      <c r="AT258" s="205" t="s">
        <v>180</v>
      </c>
      <c r="AU258" s="205" t="s">
        <v>90</v>
      </c>
      <c r="AV258" s="13" t="s">
        <v>88</v>
      </c>
      <c r="AW258" s="13" t="s">
        <v>42</v>
      </c>
      <c r="AX258" s="13" t="s">
        <v>81</v>
      </c>
      <c r="AY258" s="205" t="s">
        <v>171</v>
      </c>
    </row>
    <row r="259" spans="1:65" s="14" customFormat="1" x14ac:dyDescent="0.2">
      <c r="B259" s="206"/>
      <c r="C259" s="207"/>
      <c r="D259" s="197" t="s">
        <v>180</v>
      </c>
      <c r="E259" s="208" t="s">
        <v>79</v>
      </c>
      <c r="F259" s="209" t="s">
        <v>368</v>
      </c>
      <c r="G259" s="207"/>
      <c r="H259" s="210">
        <v>1.357</v>
      </c>
      <c r="I259" s="211"/>
      <c r="J259" s="207"/>
      <c r="K259" s="207"/>
      <c r="L259" s="212"/>
      <c r="M259" s="213"/>
      <c r="N259" s="214"/>
      <c r="O259" s="214"/>
      <c r="P259" s="214"/>
      <c r="Q259" s="214"/>
      <c r="R259" s="214"/>
      <c r="S259" s="214"/>
      <c r="T259" s="215"/>
      <c r="AT259" s="216" t="s">
        <v>180</v>
      </c>
      <c r="AU259" s="216" t="s">
        <v>90</v>
      </c>
      <c r="AV259" s="14" t="s">
        <v>90</v>
      </c>
      <c r="AW259" s="14" t="s">
        <v>42</v>
      </c>
      <c r="AX259" s="14" t="s">
        <v>81</v>
      </c>
      <c r="AY259" s="216" t="s">
        <v>171</v>
      </c>
    </row>
    <row r="260" spans="1:65" s="14" customFormat="1" x14ac:dyDescent="0.2">
      <c r="B260" s="206"/>
      <c r="C260" s="207"/>
      <c r="D260" s="197" t="s">
        <v>180</v>
      </c>
      <c r="E260" s="208" t="s">
        <v>79</v>
      </c>
      <c r="F260" s="209" t="s">
        <v>369</v>
      </c>
      <c r="G260" s="207"/>
      <c r="H260" s="210">
        <v>1.27</v>
      </c>
      <c r="I260" s="211"/>
      <c r="J260" s="207"/>
      <c r="K260" s="207"/>
      <c r="L260" s="212"/>
      <c r="M260" s="213"/>
      <c r="N260" s="214"/>
      <c r="O260" s="214"/>
      <c r="P260" s="214"/>
      <c r="Q260" s="214"/>
      <c r="R260" s="214"/>
      <c r="S260" s="214"/>
      <c r="T260" s="215"/>
      <c r="AT260" s="216" t="s">
        <v>180</v>
      </c>
      <c r="AU260" s="216" t="s">
        <v>90</v>
      </c>
      <c r="AV260" s="14" t="s">
        <v>90</v>
      </c>
      <c r="AW260" s="14" t="s">
        <v>42</v>
      </c>
      <c r="AX260" s="14" t="s">
        <v>81</v>
      </c>
      <c r="AY260" s="216" t="s">
        <v>171</v>
      </c>
    </row>
    <row r="261" spans="1:65" s="14" customFormat="1" x14ac:dyDescent="0.2">
      <c r="B261" s="206"/>
      <c r="C261" s="207"/>
      <c r="D261" s="197" t="s">
        <v>180</v>
      </c>
      <c r="E261" s="208" t="s">
        <v>79</v>
      </c>
      <c r="F261" s="209" t="s">
        <v>370</v>
      </c>
      <c r="G261" s="207"/>
      <c r="H261" s="210">
        <v>3.57</v>
      </c>
      <c r="I261" s="211"/>
      <c r="J261" s="207"/>
      <c r="K261" s="207"/>
      <c r="L261" s="212"/>
      <c r="M261" s="213"/>
      <c r="N261" s="214"/>
      <c r="O261" s="214"/>
      <c r="P261" s="214"/>
      <c r="Q261" s="214"/>
      <c r="R261" s="214"/>
      <c r="S261" s="214"/>
      <c r="T261" s="215"/>
      <c r="AT261" s="216" t="s">
        <v>180</v>
      </c>
      <c r="AU261" s="216" t="s">
        <v>90</v>
      </c>
      <c r="AV261" s="14" t="s">
        <v>90</v>
      </c>
      <c r="AW261" s="14" t="s">
        <v>42</v>
      </c>
      <c r="AX261" s="14" t="s">
        <v>81</v>
      </c>
      <c r="AY261" s="216" t="s">
        <v>171</v>
      </c>
    </row>
    <row r="262" spans="1:65" s="14" customFormat="1" x14ac:dyDescent="0.2">
      <c r="B262" s="206"/>
      <c r="C262" s="207"/>
      <c r="D262" s="197" t="s">
        <v>180</v>
      </c>
      <c r="E262" s="208" t="s">
        <v>79</v>
      </c>
      <c r="F262" s="209" t="s">
        <v>371</v>
      </c>
      <c r="G262" s="207"/>
      <c r="H262" s="210">
        <v>2.9359999999999999</v>
      </c>
      <c r="I262" s="211"/>
      <c r="J262" s="207"/>
      <c r="K262" s="207"/>
      <c r="L262" s="212"/>
      <c r="M262" s="213"/>
      <c r="N262" s="214"/>
      <c r="O262" s="214"/>
      <c r="P262" s="214"/>
      <c r="Q262" s="214"/>
      <c r="R262" s="214"/>
      <c r="S262" s="214"/>
      <c r="T262" s="215"/>
      <c r="AT262" s="216" t="s">
        <v>180</v>
      </c>
      <c r="AU262" s="216" t="s">
        <v>90</v>
      </c>
      <c r="AV262" s="14" t="s">
        <v>90</v>
      </c>
      <c r="AW262" s="14" t="s">
        <v>42</v>
      </c>
      <c r="AX262" s="14" t="s">
        <v>81</v>
      </c>
      <c r="AY262" s="216" t="s">
        <v>171</v>
      </c>
    </row>
    <row r="263" spans="1:65" s="15" customFormat="1" x14ac:dyDescent="0.2">
      <c r="B263" s="217"/>
      <c r="C263" s="218"/>
      <c r="D263" s="197" t="s">
        <v>180</v>
      </c>
      <c r="E263" s="219" t="s">
        <v>79</v>
      </c>
      <c r="F263" s="220" t="s">
        <v>183</v>
      </c>
      <c r="G263" s="218"/>
      <c r="H263" s="221">
        <v>9.1329999999999991</v>
      </c>
      <c r="I263" s="222"/>
      <c r="J263" s="218"/>
      <c r="K263" s="218"/>
      <c r="L263" s="223"/>
      <c r="M263" s="224"/>
      <c r="N263" s="225"/>
      <c r="O263" s="225"/>
      <c r="P263" s="225"/>
      <c r="Q263" s="225"/>
      <c r="R263" s="225"/>
      <c r="S263" s="225"/>
      <c r="T263" s="226"/>
      <c r="AT263" s="227" t="s">
        <v>180</v>
      </c>
      <c r="AU263" s="227" t="s">
        <v>90</v>
      </c>
      <c r="AV263" s="15" t="s">
        <v>178</v>
      </c>
      <c r="AW263" s="15" t="s">
        <v>42</v>
      </c>
      <c r="AX263" s="15" t="s">
        <v>88</v>
      </c>
      <c r="AY263" s="227" t="s">
        <v>171</v>
      </c>
    </row>
    <row r="264" spans="1:65" s="2" customFormat="1" ht="24.2" customHeight="1" x14ac:dyDescent="0.2">
      <c r="A264" s="37"/>
      <c r="B264" s="38"/>
      <c r="C264" s="182" t="s">
        <v>372</v>
      </c>
      <c r="D264" s="182" t="s">
        <v>173</v>
      </c>
      <c r="E264" s="183" t="s">
        <v>373</v>
      </c>
      <c r="F264" s="184" t="s">
        <v>374</v>
      </c>
      <c r="G264" s="185" t="s">
        <v>119</v>
      </c>
      <c r="H264" s="186">
        <v>4.8499999999999996</v>
      </c>
      <c r="I264" s="187"/>
      <c r="J264" s="188">
        <f>ROUND(I264*H264,2)</f>
        <v>0</v>
      </c>
      <c r="K264" s="184" t="s">
        <v>177</v>
      </c>
      <c r="L264" s="42"/>
      <c r="M264" s="189" t="s">
        <v>79</v>
      </c>
      <c r="N264" s="190" t="s">
        <v>51</v>
      </c>
      <c r="O264" s="67"/>
      <c r="P264" s="191">
        <f>O264*H264</f>
        <v>0</v>
      </c>
      <c r="Q264" s="191">
        <v>2.2944300000000002</v>
      </c>
      <c r="R264" s="191">
        <f>Q264*H264</f>
        <v>11.127985499999999</v>
      </c>
      <c r="S264" s="191">
        <v>0</v>
      </c>
      <c r="T264" s="192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193" t="s">
        <v>178</v>
      </c>
      <c r="AT264" s="193" t="s">
        <v>173</v>
      </c>
      <c r="AU264" s="193" t="s">
        <v>90</v>
      </c>
      <c r="AY264" s="19" t="s">
        <v>171</v>
      </c>
      <c r="BE264" s="194">
        <f>IF(N264="základní",J264,0)</f>
        <v>0</v>
      </c>
      <c r="BF264" s="194">
        <f>IF(N264="snížená",J264,0)</f>
        <v>0</v>
      </c>
      <c r="BG264" s="194">
        <f>IF(N264="zákl. přenesená",J264,0)</f>
        <v>0</v>
      </c>
      <c r="BH264" s="194">
        <f>IF(N264="sníž. přenesená",J264,0)</f>
        <v>0</v>
      </c>
      <c r="BI264" s="194">
        <f>IF(N264="nulová",J264,0)</f>
        <v>0</v>
      </c>
      <c r="BJ264" s="19" t="s">
        <v>88</v>
      </c>
      <c r="BK264" s="194">
        <f>ROUND(I264*H264,2)</f>
        <v>0</v>
      </c>
      <c r="BL264" s="19" t="s">
        <v>178</v>
      </c>
      <c r="BM264" s="193" t="s">
        <v>375</v>
      </c>
    </row>
    <row r="265" spans="1:65" s="13" customFormat="1" x14ac:dyDescent="0.2">
      <c r="B265" s="195"/>
      <c r="C265" s="196"/>
      <c r="D265" s="197" t="s">
        <v>180</v>
      </c>
      <c r="E265" s="198" t="s">
        <v>79</v>
      </c>
      <c r="F265" s="199" t="s">
        <v>181</v>
      </c>
      <c r="G265" s="196"/>
      <c r="H265" s="198" t="s">
        <v>79</v>
      </c>
      <c r="I265" s="200"/>
      <c r="J265" s="196"/>
      <c r="K265" s="196"/>
      <c r="L265" s="201"/>
      <c r="M265" s="202"/>
      <c r="N265" s="203"/>
      <c r="O265" s="203"/>
      <c r="P265" s="203"/>
      <c r="Q265" s="203"/>
      <c r="R265" s="203"/>
      <c r="S265" s="203"/>
      <c r="T265" s="204"/>
      <c r="AT265" s="205" t="s">
        <v>180</v>
      </c>
      <c r="AU265" s="205" t="s">
        <v>90</v>
      </c>
      <c r="AV265" s="13" t="s">
        <v>88</v>
      </c>
      <c r="AW265" s="13" t="s">
        <v>42</v>
      </c>
      <c r="AX265" s="13" t="s">
        <v>81</v>
      </c>
      <c r="AY265" s="205" t="s">
        <v>171</v>
      </c>
    </row>
    <row r="266" spans="1:65" s="14" customFormat="1" x14ac:dyDescent="0.2">
      <c r="B266" s="206"/>
      <c r="C266" s="207"/>
      <c r="D266" s="197" t="s">
        <v>180</v>
      </c>
      <c r="E266" s="208" t="s">
        <v>79</v>
      </c>
      <c r="F266" s="209" t="s">
        <v>376</v>
      </c>
      <c r="G266" s="207"/>
      <c r="H266" s="210">
        <v>4.8499999999999996</v>
      </c>
      <c r="I266" s="211"/>
      <c r="J266" s="207"/>
      <c r="K266" s="207"/>
      <c r="L266" s="212"/>
      <c r="M266" s="213"/>
      <c r="N266" s="214"/>
      <c r="O266" s="214"/>
      <c r="P266" s="214"/>
      <c r="Q266" s="214"/>
      <c r="R266" s="214"/>
      <c r="S266" s="214"/>
      <c r="T266" s="215"/>
      <c r="AT266" s="216" t="s">
        <v>180</v>
      </c>
      <c r="AU266" s="216" t="s">
        <v>90</v>
      </c>
      <c r="AV266" s="14" t="s">
        <v>90</v>
      </c>
      <c r="AW266" s="14" t="s">
        <v>42</v>
      </c>
      <c r="AX266" s="14" t="s">
        <v>81</v>
      </c>
      <c r="AY266" s="216" t="s">
        <v>171</v>
      </c>
    </row>
    <row r="267" spans="1:65" s="15" customFormat="1" x14ac:dyDescent="0.2">
      <c r="B267" s="217"/>
      <c r="C267" s="218"/>
      <c r="D267" s="197" t="s">
        <v>180</v>
      </c>
      <c r="E267" s="219" t="s">
        <v>79</v>
      </c>
      <c r="F267" s="220" t="s">
        <v>183</v>
      </c>
      <c r="G267" s="218"/>
      <c r="H267" s="221">
        <v>4.8499999999999996</v>
      </c>
      <c r="I267" s="222"/>
      <c r="J267" s="218"/>
      <c r="K267" s="218"/>
      <c r="L267" s="223"/>
      <c r="M267" s="224"/>
      <c r="N267" s="225"/>
      <c r="O267" s="225"/>
      <c r="P267" s="225"/>
      <c r="Q267" s="225"/>
      <c r="R267" s="225"/>
      <c r="S267" s="225"/>
      <c r="T267" s="226"/>
      <c r="AT267" s="227" t="s">
        <v>180</v>
      </c>
      <c r="AU267" s="227" t="s">
        <v>90</v>
      </c>
      <c r="AV267" s="15" t="s">
        <v>178</v>
      </c>
      <c r="AW267" s="15" t="s">
        <v>42</v>
      </c>
      <c r="AX267" s="15" t="s">
        <v>88</v>
      </c>
      <c r="AY267" s="227" t="s">
        <v>171</v>
      </c>
    </row>
    <row r="268" spans="1:65" s="2" customFormat="1" ht="21.75" customHeight="1" x14ac:dyDescent="0.2">
      <c r="A268" s="37"/>
      <c r="B268" s="38"/>
      <c r="C268" s="182" t="s">
        <v>377</v>
      </c>
      <c r="D268" s="182" t="s">
        <v>173</v>
      </c>
      <c r="E268" s="183" t="s">
        <v>378</v>
      </c>
      <c r="F268" s="184" t="s">
        <v>379</v>
      </c>
      <c r="G268" s="185" t="s">
        <v>119</v>
      </c>
      <c r="H268" s="186">
        <v>5.7249999999999996</v>
      </c>
      <c r="I268" s="187"/>
      <c r="J268" s="188">
        <f>ROUND(I268*H268,2)</f>
        <v>0</v>
      </c>
      <c r="K268" s="184" t="s">
        <v>177</v>
      </c>
      <c r="L268" s="42"/>
      <c r="M268" s="189" t="s">
        <v>79</v>
      </c>
      <c r="N268" s="190" t="s">
        <v>51</v>
      </c>
      <c r="O268" s="67"/>
      <c r="P268" s="191">
        <f>O268*H268</f>
        <v>0</v>
      </c>
      <c r="Q268" s="191">
        <v>3.3752499999999999</v>
      </c>
      <c r="R268" s="191">
        <f>Q268*H268</f>
        <v>19.323306249999998</v>
      </c>
      <c r="S268" s="191">
        <v>0</v>
      </c>
      <c r="T268" s="192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193" t="s">
        <v>178</v>
      </c>
      <c r="AT268" s="193" t="s">
        <v>173</v>
      </c>
      <c r="AU268" s="193" t="s">
        <v>90</v>
      </c>
      <c r="AY268" s="19" t="s">
        <v>171</v>
      </c>
      <c r="BE268" s="194">
        <f>IF(N268="základní",J268,0)</f>
        <v>0</v>
      </c>
      <c r="BF268" s="194">
        <f>IF(N268="snížená",J268,0)</f>
        <v>0</v>
      </c>
      <c r="BG268" s="194">
        <f>IF(N268="zákl. přenesená",J268,0)</f>
        <v>0</v>
      </c>
      <c r="BH268" s="194">
        <f>IF(N268="sníž. přenesená",J268,0)</f>
        <v>0</v>
      </c>
      <c r="BI268" s="194">
        <f>IF(N268="nulová",J268,0)</f>
        <v>0</v>
      </c>
      <c r="BJ268" s="19" t="s">
        <v>88</v>
      </c>
      <c r="BK268" s="194">
        <f>ROUND(I268*H268,2)</f>
        <v>0</v>
      </c>
      <c r="BL268" s="19" t="s">
        <v>178</v>
      </c>
      <c r="BM268" s="193" t="s">
        <v>380</v>
      </c>
    </row>
    <row r="269" spans="1:65" s="13" customFormat="1" x14ac:dyDescent="0.2">
      <c r="B269" s="195"/>
      <c r="C269" s="196"/>
      <c r="D269" s="197" t="s">
        <v>180</v>
      </c>
      <c r="E269" s="198" t="s">
        <v>79</v>
      </c>
      <c r="F269" s="199" t="s">
        <v>181</v>
      </c>
      <c r="G269" s="196"/>
      <c r="H269" s="198" t="s">
        <v>79</v>
      </c>
      <c r="I269" s="200"/>
      <c r="J269" s="196"/>
      <c r="K269" s="196"/>
      <c r="L269" s="201"/>
      <c r="M269" s="202"/>
      <c r="N269" s="203"/>
      <c r="O269" s="203"/>
      <c r="P269" s="203"/>
      <c r="Q269" s="203"/>
      <c r="R269" s="203"/>
      <c r="S269" s="203"/>
      <c r="T269" s="204"/>
      <c r="AT269" s="205" t="s">
        <v>180</v>
      </c>
      <c r="AU269" s="205" t="s">
        <v>90</v>
      </c>
      <c r="AV269" s="13" t="s">
        <v>88</v>
      </c>
      <c r="AW269" s="13" t="s">
        <v>42</v>
      </c>
      <c r="AX269" s="13" t="s">
        <v>81</v>
      </c>
      <c r="AY269" s="205" t="s">
        <v>171</v>
      </c>
    </row>
    <row r="270" spans="1:65" s="14" customFormat="1" x14ac:dyDescent="0.2">
      <c r="B270" s="206"/>
      <c r="C270" s="207"/>
      <c r="D270" s="197" t="s">
        <v>180</v>
      </c>
      <c r="E270" s="208" t="s">
        <v>79</v>
      </c>
      <c r="F270" s="209" t="s">
        <v>381</v>
      </c>
      <c r="G270" s="207"/>
      <c r="H270" s="210">
        <v>0.70199999999999996</v>
      </c>
      <c r="I270" s="211"/>
      <c r="J270" s="207"/>
      <c r="K270" s="207"/>
      <c r="L270" s="212"/>
      <c r="M270" s="213"/>
      <c r="N270" s="214"/>
      <c r="O270" s="214"/>
      <c r="P270" s="214"/>
      <c r="Q270" s="214"/>
      <c r="R270" s="214"/>
      <c r="S270" s="214"/>
      <c r="T270" s="215"/>
      <c r="AT270" s="216" t="s">
        <v>180</v>
      </c>
      <c r="AU270" s="216" t="s">
        <v>90</v>
      </c>
      <c r="AV270" s="14" t="s">
        <v>90</v>
      </c>
      <c r="AW270" s="14" t="s">
        <v>42</v>
      </c>
      <c r="AX270" s="14" t="s">
        <v>81</v>
      </c>
      <c r="AY270" s="216" t="s">
        <v>171</v>
      </c>
    </row>
    <row r="271" spans="1:65" s="14" customFormat="1" x14ac:dyDescent="0.2">
      <c r="B271" s="206"/>
      <c r="C271" s="207"/>
      <c r="D271" s="197" t="s">
        <v>180</v>
      </c>
      <c r="E271" s="208" t="s">
        <v>79</v>
      </c>
      <c r="F271" s="209" t="s">
        <v>382</v>
      </c>
      <c r="G271" s="207"/>
      <c r="H271" s="210">
        <v>0.84</v>
      </c>
      <c r="I271" s="211"/>
      <c r="J271" s="207"/>
      <c r="K271" s="207"/>
      <c r="L271" s="212"/>
      <c r="M271" s="213"/>
      <c r="N271" s="214"/>
      <c r="O271" s="214"/>
      <c r="P271" s="214"/>
      <c r="Q271" s="214"/>
      <c r="R271" s="214"/>
      <c r="S271" s="214"/>
      <c r="T271" s="215"/>
      <c r="AT271" s="216" t="s">
        <v>180</v>
      </c>
      <c r="AU271" s="216" t="s">
        <v>90</v>
      </c>
      <c r="AV271" s="14" t="s">
        <v>90</v>
      </c>
      <c r="AW271" s="14" t="s">
        <v>42</v>
      </c>
      <c r="AX271" s="14" t="s">
        <v>81</v>
      </c>
      <c r="AY271" s="216" t="s">
        <v>171</v>
      </c>
    </row>
    <row r="272" spans="1:65" s="14" customFormat="1" x14ac:dyDescent="0.2">
      <c r="B272" s="206"/>
      <c r="C272" s="207"/>
      <c r="D272" s="197" t="s">
        <v>180</v>
      </c>
      <c r="E272" s="208" t="s">
        <v>79</v>
      </c>
      <c r="F272" s="209" t="s">
        <v>383</v>
      </c>
      <c r="G272" s="207"/>
      <c r="H272" s="210">
        <v>1.5840000000000001</v>
      </c>
      <c r="I272" s="211"/>
      <c r="J272" s="207"/>
      <c r="K272" s="207"/>
      <c r="L272" s="212"/>
      <c r="M272" s="213"/>
      <c r="N272" s="214"/>
      <c r="O272" s="214"/>
      <c r="P272" s="214"/>
      <c r="Q272" s="214"/>
      <c r="R272" s="214"/>
      <c r="S272" s="214"/>
      <c r="T272" s="215"/>
      <c r="AT272" s="216" t="s">
        <v>180</v>
      </c>
      <c r="AU272" s="216" t="s">
        <v>90</v>
      </c>
      <c r="AV272" s="14" t="s">
        <v>90</v>
      </c>
      <c r="AW272" s="14" t="s">
        <v>42</v>
      </c>
      <c r="AX272" s="14" t="s">
        <v>81</v>
      </c>
      <c r="AY272" s="216" t="s">
        <v>171</v>
      </c>
    </row>
    <row r="273" spans="1:65" s="14" customFormat="1" x14ac:dyDescent="0.2">
      <c r="B273" s="206"/>
      <c r="C273" s="207"/>
      <c r="D273" s="197" t="s">
        <v>180</v>
      </c>
      <c r="E273" s="208" t="s">
        <v>79</v>
      </c>
      <c r="F273" s="209" t="s">
        <v>384</v>
      </c>
      <c r="G273" s="207"/>
      <c r="H273" s="210">
        <v>2.5990000000000002</v>
      </c>
      <c r="I273" s="211"/>
      <c r="J273" s="207"/>
      <c r="K273" s="207"/>
      <c r="L273" s="212"/>
      <c r="M273" s="213"/>
      <c r="N273" s="214"/>
      <c r="O273" s="214"/>
      <c r="P273" s="214"/>
      <c r="Q273" s="214"/>
      <c r="R273" s="214"/>
      <c r="S273" s="214"/>
      <c r="T273" s="215"/>
      <c r="AT273" s="216" t="s">
        <v>180</v>
      </c>
      <c r="AU273" s="216" t="s">
        <v>90</v>
      </c>
      <c r="AV273" s="14" t="s">
        <v>90</v>
      </c>
      <c r="AW273" s="14" t="s">
        <v>42</v>
      </c>
      <c r="AX273" s="14" t="s">
        <v>81</v>
      </c>
      <c r="AY273" s="216" t="s">
        <v>171</v>
      </c>
    </row>
    <row r="274" spans="1:65" s="15" customFormat="1" x14ac:dyDescent="0.2">
      <c r="B274" s="217"/>
      <c r="C274" s="218"/>
      <c r="D274" s="197" t="s">
        <v>180</v>
      </c>
      <c r="E274" s="219" t="s">
        <v>79</v>
      </c>
      <c r="F274" s="220" t="s">
        <v>183</v>
      </c>
      <c r="G274" s="218"/>
      <c r="H274" s="221">
        <v>5.7249999999999996</v>
      </c>
      <c r="I274" s="222"/>
      <c r="J274" s="218"/>
      <c r="K274" s="218"/>
      <c r="L274" s="223"/>
      <c r="M274" s="224"/>
      <c r="N274" s="225"/>
      <c r="O274" s="225"/>
      <c r="P274" s="225"/>
      <c r="Q274" s="225"/>
      <c r="R274" s="225"/>
      <c r="S274" s="225"/>
      <c r="T274" s="226"/>
      <c r="AT274" s="227" t="s">
        <v>180</v>
      </c>
      <c r="AU274" s="227" t="s">
        <v>90</v>
      </c>
      <c r="AV274" s="15" t="s">
        <v>178</v>
      </c>
      <c r="AW274" s="15" t="s">
        <v>42</v>
      </c>
      <c r="AX274" s="15" t="s">
        <v>88</v>
      </c>
      <c r="AY274" s="227" t="s">
        <v>171</v>
      </c>
    </row>
    <row r="275" spans="1:65" s="2" customFormat="1" ht="24.2" customHeight="1" x14ac:dyDescent="0.2">
      <c r="A275" s="37"/>
      <c r="B275" s="38"/>
      <c r="C275" s="182" t="s">
        <v>385</v>
      </c>
      <c r="D275" s="182" t="s">
        <v>173</v>
      </c>
      <c r="E275" s="183" t="s">
        <v>386</v>
      </c>
      <c r="F275" s="184" t="s">
        <v>387</v>
      </c>
      <c r="G275" s="185" t="s">
        <v>119</v>
      </c>
      <c r="H275" s="186">
        <v>75.664000000000001</v>
      </c>
      <c r="I275" s="187"/>
      <c r="J275" s="188">
        <f>ROUND(I275*H275,2)</f>
        <v>0</v>
      </c>
      <c r="K275" s="184" t="s">
        <v>196</v>
      </c>
      <c r="L275" s="42"/>
      <c r="M275" s="189" t="s">
        <v>79</v>
      </c>
      <c r="N275" s="190" t="s">
        <v>51</v>
      </c>
      <c r="O275" s="67"/>
      <c r="P275" s="191">
        <f>O275*H275</f>
        <v>0</v>
      </c>
      <c r="Q275" s="191">
        <v>0</v>
      </c>
      <c r="R275" s="191">
        <f>Q275*H275</f>
        <v>0</v>
      </c>
      <c r="S275" s="191">
        <v>0</v>
      </c>
      <c r="T275" s="192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193" t="s">
        <v>178</v>
      </c>
      <c r="AT275" s="193" t="s">
        <v>173</v>
      </c>
      <c r="AU275" s="193" t="s">
        <v>90</v>
      </c>
      <c r="AY275" s="19" t="s">
        <v>171</v>
      </c>
      <c r="BE275" s="194">
        <f>IF(N275="základní",J275,0)</f>
        <v>0</v>
      </c>
      <c r="BF275" s="194">
        <f>IF(N275="snížená",J275,0)</f>
        <v>0</v>
      </c>
      <c r="BG275" s="194">
        <f>IF(N275="zákl. přenesená",J275,0)</f>
        <v>0</v>
      </c>
      <c r="BH275" s="194">
        <f>IF(N275="sníž. přenesená",J275,0)</f>
        <v>0</v>
      </c>
      <c r="BI275" s="194">
        <f>IF(N275="nulová",J275,0)</f>
        <v>0</v>
      </c>
      <c r="BJ275" s="19" t="s">
        <v>88</v>
      </c>
      <c r="BK275" s="194">
        <f>ROUND(I275*H275,2)</f>
        <v>0</v>
      </c>
      <c r="BL275" s="19" t="s">
        <v>178</v>
      </c>
      <c r="BM275" s="193" t="s">
        <v>388</v>
      </c>
    </row>
    <row r="276" spans="1:65" s="2" customFormat="1" x14ac:dyDescent="0.2">
      <c r="A276" s="37"/>
      <c r="B276" s="38"/>
      <c r="C276" s="39"/>
      <c r="D276" s="228" t="s">
        <v>198</v>
      </c>
      <c r="E276" s="39"/>
      <c r="F276" s="229" t="s">
        <v>389</v>
      </c>
      <c r="G276" s="39"/>
      <c r="H276" s="39"/>
      <c r="I276" s="230"/>
      <c r="J276" s="39"/>
      <c r="K276" s="39"/>
      <c r="L276" s="42"/>
      <c r="M276" s="231"/>
      <c r="N276" s="232"/>
      <c r="O276" s="67"/>
      <c r="P276" s="67"/>
      <c r="Q276" s="67"/>
      <c r="R276" s="67"/>
      <c r="S276" s="67"/>
      <c r="T276" s="68"/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T276" s="19" t="s">
        <v>198</v>
      </c>
      <c r="AU276" s="19" t="s">
        <v>90</v>
      </c>
    </row>
    <row r="277" spans="1:65" s="13" customFormat="1" x14ac:dyDescent="0.2">
      <c r="B277" s="195"/>
      <c r="C277" s="196"/>
      <c r="D277" s="197" t="s">
        <v>180</v>
      </c>
      <c r="E277" s="198" t="s">
        <v>79</v>
      </c>
      <c r="F277" s="199" t="s">
        <v>181</v>
      </c>
      <c r="G277" s="196"/>
      <c r="H277" s="198" t="s">
        <v>79</v>
      </c>
      <c r="I277" s="200"/>
      <c r="J277" s="196"/>
      <c r="K277" s="196"/>
      <c r="L277" s="201"/>
      <c r="M277" s="202"/>
      <c r="N277" s="203"/>
      <c r="O277" s="203"/>
      <c r="P277" s="203"/>
      <c r="Q277" s="203"/>
      <c r="R277" s="203"/>
      <c r="S277" s="203"/>
      <c r="T277" s="204"/>
      <c r="AT277" s="205" t="s">
        <v>180</v>
      </c>
      <c r="AU277" s="205" t="s">
        <v>90</v>
      </c>
      <c r="AV277" s="13" t="s">
        <v>88</v>
      </c>
      <c r="AW277" s="13" t="s">
        <v>42</v>
      </c>
      <c r="AX277" s="13" t="s">
        <v>81</v>
      </c>
      <c r="AY277" s="205" t="s">
        <v>171</v>
      </c>
    </row>
    <row r="278" spans="1:65" s="14" customFormat="1" x14ac:dyDescent="0.2">
      <c r="B278" s="206"/>
      <c r="C278" s="207"/>
      <c r="D278" s="197" t="s">
        <v>180</v>
      </c>
      <c r="E278" s="208" t="s">
        <v>79</v>
      </c>
      <c r="F278" s="209" t="s">
        <v>390</v>
      </c>
      <c r="G278" s="207"/>
      <c r="H278" s="210">
        <v>2.016</v>
      </c>
      <c r="I278" s="211"/>
      <c r="J278" s="207"/>
      <c r="K278" s="207"/>
      <c r="L278" s="212"/>
      <c r="M278" s="213"/>
      <c r="N278" s="214"/>
      <c r="O278" s="214"/>
      <c r="P278" s="214"/>
      <c r="Q278" s="214"/>
      <c r="R278" s="214"/>
      <c r="S278" s="214"/>
      <c r="T278" s="215"/>
      <c r="AT278" s="216" t="s">
        <v>180</v>
      </c>
      <c r="AU278" s="216" t="s">
        <v>90</v>
      </c>
      <c r="AV278" s="14" t="s">
        <v>90</v>
      </c>
      <c r="AW278" s="14" t="s">
        <v>42</v>
      </c>
      <c r="AX278" s="14" t="s">
        <v>81</v>
      </c>
      <c r="AY278" s="216" t="s">
        <v>171</v>
      </c>
    </row>
    <row r="279" spans="1:65" s="14" customFormat="1" x14ac:dyDescent="0.2">
      <c r="B279" s="206"/>
      <c r="C279" s="207"/>
      <c r="D279" s="197" t="s">
        <v>180</v>
      </c>
      <c r="E279" s="208" t="s">
        <v>79</v>
      </c>
      <c r="F279" s="209" t="s">
        <v>391</v>
      </c>
      <c r="G279" s="207"/>
      <c r="H279" s="210">
        <v>7.5430000000000001</v>
      </c>
      <c r="I279" s="211"/>
      <c r="J279" s="207"/>
      <c r="K279" s="207"/>
      <c r="L279" s="212"/>
      <c r="M279" s="213"/>
      <c r="N279" s="214"/>
      <c r="O279" s="214"/>
      <c r="P279" s="214"/>
      <c r="Q279" s="214"/>
      <c r="R279" s="214"/>
      <c r="S279" s="214"/>
      <c r="T279" s="215"/>
      <c r="AT279" s="216" t="s">
        <v>180</v>
      </c>
      <c r="AU279" s="216" t="s">
        <v>90</v>
      </c>
      <c r="AV279" s="14" t="s">
        <v>90</v>
      </c>
      <c r="AW279" s="14" t="s">
        <v>42</v>
      </c>
      <c r="AX279" s="14" t="s">
        <v>81</v>
      </c>
      <c r="AY279" s="216" t="s">
        <v>171</v>
      </c>
    </row>
    <row r="280" spans="1:65" s="14" customFormat="1" x14ac:dyDescent="0.2">
      <c r="B280" s="206"/>
      <c r="C280" s="207"/>
      <c r="D280" s="197" t="s">
        <v>180</v>
      </c>
      <c r="E280" s="208" t="s">
        <v>79</v>
      </c>
      <c r="F280" s="209" t="s">
        <v>392</v>
      </c>
      <c r="G280" s="207"/>
      <c r="H280" s="210">
        <v>2.48</v>
      </c>
      <c r="I280" s="211"/>
      <c r="J280" s="207"/>
      <c r="K280" s="207"/>
      <c r="L280" s="212"/>
      <c r="M280" s="213"/>
      <c r="N280" s="214"/>
      <c r="O280" s="214"/>
      <c r="P280" s="214"/>
      <c r="Q280" s="214"/>
      <c r="R280" s="214"/>
      <c r="S280" s="214"/>
      <c r="T280" s="215"/>
      <c r="AT280" s="216" t="s">
        <v>180</v>
      </c>
      <c r="AU280" s="216" t="s">
        <v>90</v>
      </c>
      <c r="AV280" s="14" t="s">
        <v>90</v>
      </c>
      <c r="AW280" s="14" t="s">
        <v>42</v>
      </c>
      <c r="AX280" s="14" t="s">
        <v>81</v>
      </c>
      <c r="AY280" s="216" t="s">
        <v>171</v>
      </c>
    </row>
    <row r="281" spans="1:65" s="14" customFormat="1" x14ac:dyDescent="0.2">
      <c r="B281" s="206"/>
      <c r="C281" s="207"/>
      <c r="D281" s="197" t="s">
        <v>180</v>
      </c>
      <c r="E281" s="208" t="s">
        <v>79</v>
      </c>
      <c r="F281" s="209" t="s">
        <v>393</v>
      </c>
      <c r="G281" s="207"/>
      <c r="H281" s="210">
        <v>7.5720000000000001</v>
      </c>
      <c r="I281" s="211"/>
      <c r="J281" s="207"/>
      <c r="K281" s="207"/>
      <c r="L281" s="212"/>
      <c r="M281" s="213"/>
      <c r="N281" s="214"/>
      <c r="O281" s="214"/>
      <c r="P281" s="214"/>
      <c r="Q281" s="214"/>
      <c r="R281" s="214"/>
      <c r="S281" s="214"/>
      <c r="T281" s="215"/>
      <c r="AT281" s="216" t="s">
        <v>180</v>
      </c>
      <c r="AU281" s="216" t="s">
        <v>90</v>
      </c>
      <c r="AV281" s="14" t="s">
        <v>90</v>
      </c>
      <c r="AW281" s="14" t="s">
        <v>42</v>
      </c>
      <c r="AX281" s="14" t="s">
        <v>81</v>
      </c>
      <c r="AY281" s="216" t="s">
        <v>171</v>
      </c>
    </row>
    <row r="282" spans="1:65" s="14" customFormat="1" x14ac:dyDescent="0.2">
      <c r="B282" s="206"/>
      <c r="C282" s="207"/>
      <c r="D282" s="197" t="s">
        <v>180</v>
      </c>
      <c r="E282" s="208" t="s">
        <v>79</v>
      </c>
      <c r="F282" s="209" t="s">
        <v>394</v>
      </c>
      <c r="G282" s="207"/>
      <c r="H282" s="210">
        <v>9.3520000000000003</v>
      </c>
      <c r="I282" s="211"/>
      <c r="J282" s="207"/>
      <c r="K282" s="207"/>
      <c r="L282" s="212"/>
      <c r="M282" s="213"/>
      <c r="N282" s="214"/>
      <c r="O282" s="214"/>
      <c r="P282" s="214"/>
      <c r="Q282" s="214"/>
      <c r="R282" s="214"/>
      <c r="S282" s="214"/>
      <c r="T282" s="215"/>
      <c r="AT282" s="216" t="s">
        <v>180</v>
      </c>
      <c r="AU282" s="216" t="s">
        <v>90</v>
      </c>
      <c r="AV282" s="14" t="s">
        <v>90</v>
      </c>
      <c r="AW282" s="14" t="s">
        <v>42</v>
      </c>
      <c r="AX282" s="14" t="s">
        <v>81</v>
      </c>
      <c r="AY282" s="216" t="s">
        <v>171</v>
      </c>
    </row>
    <row r="283" spans="1:65" s="14" customFormat="1" x14ac:dyDescent="0.2">
      <c r="B283" s="206"/>
      <c r="C283" s="207"/>
      <c r="D283" s="197" t="s">
        <v>180</v>
      </c>
      <c r="E283" s="208" t="s">
        <v>79</v>
      </c>
      <c r="F283" s="209" t="s">
        <v>395</v>
      </c>
      <c r="G283" s="207"/>
      <c r="H283" s="210">
        <v>26.815000000000001</v>
      </c>
      <c r="I283" s="211"/>
      <c r="J283" s="207"/>
      <c r="K283" s="207"/>
      <c r="L283" s="212"/>
      <c r="M283" s="213"/>
      <c r="N283" s="214"/>
      <c r="O283" s="214"/>
      <c r="P283" s="214"/>
      <c r="Q283" s="214"/>
      <c r="R283" s="214"/>
      <c r="S283" s="214"/>
      <c r="T283" s="215"/>
      <c r="AT283" s="216" t="s">
        <v>180</v>
      </c>
      <c r="AU283" s="216" t="s">
        <v>90</v>
      </c>
      <c r="AV283" s="14" t="s">
        <v>90</v>
      </c>
      <c r="AW283" s="14" t="s">
        <v>42</v>
      </c>
      <c r="AX283" s="14" t="s">
        <v>81</v>
      </c>
      <c r="AY283" s="216" t="s">
        <v>171</v>
      </c>
    </row>
    <row r="284" spans="1:65" s="14" customFormat="1" x14ac:dyDescent="0.2">
      <c r="B284" s="206"/>
      <c r="C284" s="207"/>
      <c r="D284" s="197" t="s">
        <v>180</v>
      </c>
      <c r="E284" s="208" t="s">
        <v>79</v>
      </c>
      <c r="F284" s="209" t="s">
        <v>396</v>
      </c>
      <c r="G284" s="207"/>
      <c r="H284" s="210">
        <v>7.68</v>
      </c>
      <c r="I284" s="211"/>
      <c r="J284" s="207"/>
      <c r="K284" s="207"/>
      <c r="L284" s="212"/>
      <c r="M284" s="213"/>
      <c r="N284" s="214"/>
      <c r="O284" s="214"/>
      <c r="P284" s="214"/>
      <c r="Q284" s="214"/>
      <c r="R284" s="214"/>
      <c r="S284" s="214"/>
      <c r="T284" s="215"/>
      <c r="AT284" s="216" t="s">
        <v>180</v>
      </c>
      <c r="AU284" s="216" t="s">
        <v>90</v>
      </c>
      <c r="AV284" s="14" t="s">
        <v>90</v>
      </c>
      <c r="AW284" s="14" t="s">
        <v>42</v>
      </c>
      <c r="AX284" s="14" t="s">
        <v>81</v>
      </c>
      <c r="AY284" s="216" t="s">
        <v>171</v>
      </c>
    </row>
    <row r="285" spans="1:65" s="14" customFormat="1" x14ac:dyDescent="0.2">
      <c r="B285" s="206"/>
      <c r="C285" s="207"/>
      <c r="D285" s="197" t="s">
        <v>180</v>
      </c>
      <c r="E285" s="208" t="s">
        <v>79</v>
      </c>
      <c r="F285" s="209" t="s">
        <v>397</v>
      </c>
      <c r="G285" s="207"/>
      <c r="H285" s="210">
        <v>12.206</v>
      </c>
      <c r="I285" s="211"/>
      <c r="J285" s="207"/>
      <c r="K285" s="207"/>
      <c r="L285" s="212"/>
      <c r="M285" s="213"/>
      <c r="N285" s="214"/>
      <c r="O285" s="214"/>
      <c r="P285" s="214"/>
      <c r="Q285" s="214"/>
      <c r="R285" s="214"/>
      <c r="S285" s="214"/>
      <c r="T285" s="215"/>
      <c r="AT285" s="216" t="s">
        <v>180</v>
      </c>
      <c r="AU285" s="216" t="s">
        <v>90</v>
      </c>
      <c r="AV285" s="14" t="s">
        <v>90</v>
      </c>
      <c r="AW285" s="14" t="s">
        <v>42</v>
      </c>
      <c r="AX285" s="14" t="s">
        <v>81</v>
      </c>
      <c r="AY285" s="216" t="s">
        <v>171</v>
      </c>
    </row>
    <row r="286" spans="1:65" s="15" customFormat="1" x14ac:dyDescent="0.2">
      <c r="B286" s="217"/>
      <c r="C286" s="218"/>
      <c r="D286" s="197" t="s">
        <v>180</v>
      </c>
      <c r="E286" s="219" t="s">
        <v>117</v>
      </c>
      <c r="F286" s="220" t="s">
        <v>183</v>
      </c>
      <c r="G286" s="218"/>
      <c r="H286" s="221">
        <v>75.664000000000001</v>
      </c>
      <c r="I286" s="222"/>
      <c r="J286" s="218"/>
      <c r="K286" s="218"/>
      <c r="L286" s="223"/>
      <c r="M286" s="224"/>
      <c r="N286" s="225"/>
      <c r="O286" s="225"/>
      <c r="P286" s="225"/>
      <c r="Q286" s="225"/>
      <c r="R286" s="225"/>
      <c r="S286" s="225"/>
      <c r="T286" s="226"/>
      <c r="AT286" s="227" t="s">
        <v>180</v>
      </c>
      <c r="AU286" s="227" t="s">
        <v>90</v>
      </c>
      <c r="AV286" s="15" t="s">
        <v>178</v>
      </c>
      <c r="AW286" s="15" t="s">
        <v>42</v>
      </c>
      <c r="AX286" s="15" t="s">
        <v>88</v>
      </c>
      <c r="AY286" s="227" t="s">
        <v>171</v>
      </c>
    </row>
    <row r="287" spans="1:65" s="2" customFormat="1" ht="24.2" customHeight="1" x14ac:dyDescent="0.2">
      <c r="A287" s="37"/>
      <c r="B287" s="38"/>
      <c r="C287" s="182" t="s">
        <v>398</v>
      </c>
      <c r="D287" s="182" t="s">
        <v>173</v>
      </c>
      <c r="E287" s="183" t="s">
        <v>399</v>
      </c>
      <c r="F287" s="184" t="s">
        <v>400</v>
      </c>
      <c r="G287" s="185" t="s">
        <v>119</v>
      </c>
      <c r="H287" s="186">
        <v>18.183</v>
      </c>
      <c r="I287" s="187"/>
      <c r="J287" s="188">
        <f>ROUND(I287*H287,2)</f>
        <v>0</v>
      </c>
      <c r="K287" s="184" t="s">
        <v>196</v>
      </c>
      <c r="L287" s="42"/>
      <c r="M287" s="189" t="s">
        <v>79</v>
      </c>
      <c r="N287" s="190" t="s">
        <v>51</v>
      </c>
      <c r="O287" s="67"/>
      <c r="P287" s="191">
        <f>O287*H287</f>
        <v>0</v>
      </c>
      <c r="Q287" s="191">
        <v>0</v>
      </c>
      <c r="R287" s="191">
        <f>Q287*H287</f>
        <v>0</v>
      </c>
      <c r="S287" s="191">
        <v>0</v>
      </c>
      <c r="T287" s="192">
        <f>S287*H287</f>
        <v>0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193" t="s">
        <v>178</v>
      </c>
      <c r="AT287" s="193" t="s">
        <v>173</v>
      </c>
      <c r="AU287" s="193" t="s">
        <v>90</v>
      </c>
      <c r="AY287" s="19" t="s">
        <v>171</v>
      </c>
      <c r="BE287" s="194">
        <f>IF(N287="základní",J287,0)</f>
        <v>0</v>
      </c>
      <c r="BF287" s="194">
        <f>IF(N287="snížená",J287,0)</f>
        <v>0</v>
      </c>
      <c r="BG287" s="194">
        <f>IF(N287="zákl. přenesená",J287,0)</f>
        <v>0</v>
      </c>
      <c r="BH287" s="194">
        <f>IF(N287="sníž. přenesená",J287,0)</f>
        <v>0</v>
      </c>
      <c r="BI287" s="194">
        <f>IF(N287="nulová",J287,0)</f>
        <v>0</v>
      </c>
      <c r="BJ287" s="19" t="s">
        <v>88</v>
      </c>
      <c r="BK287" s="194">
        <f>ROUND(I287*H287,2)</f>
        <v>0</v>
      </c>
      <c r="BL287" s="19" t="s">
        <v>178</v>
      </c>
      <c r="BM287" s="193" t="s">
        <v>401</v>
      </c>
    </row>
    <row r="288" spans="1:65" s="2" customFormat="1" x14ac:dyDescent="0.2">
      <c r="A288" s="37"/>
      <c r="B288" s="38"/>
      <c r="C288" s="39"/>
      <c r="D288" s="228" t="s">
        <v>198</v>
      </c>
      <c r="E288" s="39"/>
      <c r="F288" s="229" t="s">
        <v>402</v>
      </c>
      <c r="G288" s="39"/>
      <c r="H288" s="39"/>
      <c r="I288" s="230"/>
      <c r="J288" s="39"/>
      <c r="K288" s="39"/>
      <c r="L288" s="42"/>
      <c r="M288" s="231"/>
      <c r="N288" s="232"/>
      <c r="O288" s="67"/>
      <c r="P288" s="67"/>
      <c r="Q288" s="67"/>
      <c r="R288" s="67"/>
      <c r="S288" s="67"/>
      <c r="T288" s="68"/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T288" s="19" t="s">
        <v>198</v>
      </c>
      <c r="AU288" s="19" t="s">
        <v>90</v>
      </c>
    </row>
    <row r="289" spans="1:65" s="13" customFormat="1" x14ac:dyDescent="0.2">
      <c r="B289" s="195"/>
      <c r="C289" s="196"/>
      <c r="D289" s="197" t="s">
        <v>180</v>
      </c>
      <c r="E289" s="198" t="s">
        <v>79</v>
      </c>
      <c r="F289" s="199" t="s">
        <v>181</v>
      </c>
      <c r="G289" s="196"/>
      <c r="H289" s="198" t="s">
        <v>79</v>
      </c>
      <c r="I289" s="200"/>
      <c r="J289" s="196"/>
      <c r="K289" s="196"/>
      <c r="L289" s="201"/>
      <c r="M289" s="202"/>
      <c r="N289" s="203"/>
      <c r="O289" s="203"/>
      <c r="P289" s="203"/>
      <c r="Q289" s="203"/>
      <c r="R289" s="203"/>
      <c r="S289" s="203"/>
      <c r="T289" s="204"/>
      <c r="AT289" s="205" t="s">
        <v>180</v>
      </c>
      <c r="AU289" s="205" t="s">
        <v>90</v>
      </c>
      <c r="AV289" s="13" t="s">
        <v>88</v>
      </c>
      <c r="AW289" s="13" t="s">
        <v>42</v>
      </c>
      <c r="AX289" s="13" t="s">
        <v>81</v>
      </c>
      <c r="AY289" s="205" t="s">
        <v>171</v>
      </c>
    </row>
    <row r="290" spans="1:65" s="14" customFormat="1" x14ac:dyDescent="0.2">
      <c r="B290" s="206"/>
      <c r="C290" s="207"/>
      <c r="D290" s="197" t="s">
        <v>180</v>
      </c>
      <c r="E290" s="208" t="s">
        <v>79</v>
      </c>
      <c r="F290" s="209" t="s">
        <v>403</v>
      </c>
      <c r="G290" s="207"/>
      <c r="H290" s="210">
        <v>2.4870000000000001</v>
      </c>
      <c r="I290" s="211"/>
      <c r="J290" s="207"/>
      <c r="K290" s="207"/>
      <c r="L290" s="212"/>
      <c r="M290" s="213"/>
      <c r="N290" s="214"/>
      <c r="O290" s="214"/>
      <c r="P290" s="214"/>
      <c r="Q290" s="214"/>
      <c r="R290" s="214"/>
      <c r="S290" s="214"/>
      <c r="T290" s="215"/>
      <c r="AT290" s="216" t="s">
        <v>180</v>
      </c>
      <c r="AU290" s="216" t="s">
        <v>90</v>
      </c>
      <c r="AV290" s="14" t="s">
        <v>90</v>
      </c>
      <c r="AW290" s="14" t="s">
        <v>42</v>
      </c>
      <c r="AX290" s="14" t="s">
        <v>81</v>
      </c>
      <c r="AY290" s="216" t="s">
        <v>171</v>
      </c>
    </row>
    <row r="291" spans="1:65" s="14" customFormat="1" x14ac:dyDescent="0.2">
      <c r="B291" s="206"/>
      <c r="C291" s="207"/>
      <c r="D291" s="197" t="s">
        <v>180</v>
      </c>
      <c r="E291" s="208" t="s">
        <v>79</v>
      </c>
      <c r="F291" s="209" t="s">
        <v>404</v>
      </c>
      <c r="G291" s="207"/>
      <c r="H291" s="210">
        <v>1.3540000000000001</v>
      </c>
      <c r="I291" s="211"/>
      <c r="J291" s="207"/>
      <c r="K291" s="207"/>
      <c r="L291" s="212"/>
      <c r="M291" s="213"/>
      <c r="N291" s="214"/>
      <c r="O291" s="214"/>
      <c r="P291" s="214"/>
      <c r="Q291" s="214"/>
      <c r="R291" s="214"/>
      <c r="S291" s="214"/>
      <c r="T291" s="215"/>
      <c r="AT291" s="216" t="s">
        <v>180</v>
      </c>
      <c r="AU291" s="216" t="s">
        <v>90</v>
      </c>
      <c r="AV291" s="14" t="s">
        <v>90</v>
      </c>
      <c r="AW291" s="14" t="s">
        <v>42</v>
      </c>
      <c r="AX291" s="14" t="s">
        <v>81</v>
      </c>
      <c r="AY291" s="216" t="s">
        <v>171</v>
      </c>
    </row>
    <row r="292" spans="1:65" s="14" customFormat="1" x14ac:dyDescent="0.2">
      <c r="B292" s="206"/>
      <c r="C292" s="207"/>
      <c r="D292" s="197" t="s">
        <v>180</v>
      </c>
      <c r="E292" s="208" t="s">
        <v>79</v>
      </c>
      <c r="F292" s="209" t="s">
        <v>405</v>
      </c>
      <c r="G292" s="207"/>
      <c r="H292" s="210">
        <v>6.8630000000000004</v>
      </c>
      <c r="I292" s="211"/>
      <c r="J292" s="207"/>
      <c r="K292" s="207"/>
      <c r="L292" s="212"/>
      <c r="M292" s="213"/>
      <c r="N292" s="214"/>
      <c r="O292" s="214"/>
      <c r="P292" s="214"/>
      <c r="Q292" s="214"/>
      <c r="R292" s="214"/>
      <c r="S292" s="214"/>
      <c r="T292" s="215"/>
      <c r="AT292" s="216" t="s">
        <v>180</v>
      </c>
      <c r="AU292" s="216" t="s">
        <v>90</v>
      </c>
      <c r="AV292" s="14" t="s">
        <v>90</v>
      </c>
      <c r="AW292" s="14" t="s">
        <v>42</v>
      </c>
      <c r="AX292" s="14" t="s">
        <v>81</v>
      </c>
      <c r="AY292" s="216" t="s">
        <v>171</v>
      </c>
    </row>
    <row r="293" spans="1:65" s="14" customFormat="1" x14ac:dyDescent="0.2">
      <c r="B293" s="206"/>
      <c r="C293" s="207"/>
      <c r="D293" s="197" t="s">
        <v>180</v>
      </c>
      <c r="E293" s="208" t="s">
        <v>79</v>
      </c>
      <c r="F293" s="209" t="s">
        <v>406</v>
      </c>
      <c r="G293" s="207"/>
      <c r="H293" s="210">
        <v>7.4790000000000001</v>
      </c>
      <c r="I293" s="211"/>
      <c r="J293" s="207"/>
      <c r="K293" s="207"/>
      <c r="L293" s="212"/>
      <c r="M293" s="213"/>
      <c r="N293" s="214"/>
      <c r="O293" s="214"/>
      <c r="P293" s="214"/>
      <c r="Q293" s="214"/>
      <c r="R293" s="214"/>
      <c r="S293" s="214"/>
      <c r="T293" s="215"/>
      <c r="AT293" s="216" t="s">
        <v>180</v>
      </c>
      <c r="AU293" s="216" t="s">
        <v>90</v>
      </c>
      <c r="AV293" s="14" t="s">
        <v>90</v>
      </c>
      <c r="AW293" s="14" t="s">
        <v>42</v>
      </c>
      <c r="AX293" s="14" t="s">
        <v>81</v>
      </c>
      <c r="AY293" s="216" t="s">
        <v>171</v>
      </c>
    </row>
    <row r="294" spans="1:65" s="15" customFormat="1" x14ac:dyDescent="0.2">
      <c r="B294" s="217"/>
      <c r="C294" s="218"/>
      <c r="D294" s="197" t="s">
        <v>180</v>
      </c>
      <c r="E294" s="219" t="s">
        <v>121</v>
      </c>
      <c r="F294" s="220" t="s">
        <v>183</v>
      </c>
      <c r="G294" s="218"/>
      <c r="H294" s="221">
        <v>18.183</v>
      </c>
      <c r="I294" s="222"/>
      <c r="J294" s="218"/>
      <c r="K294" s="218"/>
      <c r="L294" s="223"/>
      <c r="M294" s="224"/>
      <c r="N294" s="225"/>
      <c r="O294" s="225"/>
      <c r="P294" s="225"/>
      <c r="Q294" s="225"/>
      <c r="R294" s="225"/>
      <c r="S294" s="225"/>
      <c r="T294" s="226"/>
      <c r="AT294" s="227" t="s">
        <v>180</v>
      </c>
      <c r="AU294" s="227" t="s">
        <v>90</v>
      </c>
      <c r="AV294" s="15" t="s">
        <v>178</v>
      </c>
      <c r="AW294" s="15" t="s">
        <v>42</v>
      </c>
      <c r="AX294" s="15" t="s">
        <v>88</v>
      </c>
      <c r="AY294" s="227" t="s">
        <v>171</v>
      </c>
    </row>
    <row r="295" spans="1:65" s="2" customFormat="1" ht="16.5" customHeight="1" x14ac:dyDescent="0.2">
      <c r="A295" s="37"/>
      <c r="B295" s="38"/>
      <c r="C295" s="182" t="s">
        <v>407</v>
      </c>
      <c r="D295" s="182" t="s">
        <v>173</v>
      </c>
      <c r="E295" s="183" t="s">
        <v>408</v>
      </c>
      <c r="F295" s="184" t="s">
        <v>409</v>
      </c>
      <c r="G295" s="185" t="s">
        <v>345</v>
      </c>
      <c r="H295" s="186">
        <v>1</v>
      </c>
      <c r="I295" s="187"/>
      <c r="J295" s="188">
        <f>ROUND(I295*H295,2)</f>
        <v>0</v>
      </c>
      <c r="K295" s="184" t="s">
        <v>177</v>
      </c>
      <c r="L295" s="42"/>
      <c r="M295" s="189" t="s">
        <v>79</v>
      </c>
      <c r="N295" s="190" t="s">
        <v>51</v>
      </c>
      <c r="O295" s="67"/>
      <c r="P295" s="191">
        <f>O295*H295</f>
        <v>0</v>
      </c>
      <c r="Q295" s="191">
        <v>9.7300000000000008E-3</v>
      </c>
      <c r="R295" s="191">
        <f>Q295*H295</f>
        <v>9.7300000000000008E-3</v>
      </c>
      <c r="S295" s="191">
        <v>0</v>
      </c>
      <c r="T295" s="192">
        <f>S295*H295</f>
        <v>0</v>
      </c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R295" s="193" t="s">
        <v>178</v>
      </c>
      <c r="AT295" s="193" t="s">
        <v>173</v>
      </c>
      <c r="AU295" s="193" t="s">
        <v>90</v>
      </c>
      <c r="AY295" s="19" t="s">
        <v>171</v>
      </c>
      <c r="BE295" s="194">
        <f>IF(N295="základní",J295,0)</f>
        <v>0</v>
      </c>
      <c r="BF295" s="194">
        <f>IF(N295="snížená",J295,0)</f>
        <v>0</v>
      </c>
      <c r="BG295" s="194">
        <f>IF(N295="zákl. přenesená",J295,0)</f>
        <v>0</v>
      </c>
      <c r="BH295" s="194">
        <f>IF(N295="sníž. přenesená",J295,0)</f>
        <v>0</v>
      </c>
      <c r="BI295" s="194">
        <f>IF(N295="nulová",J295,0)</f>
        <v>0</v>
      </c>
      <c r="BJ295" s="19" t="s">
        <v>88</v>
      </c>
      <c r="BK295" s="194">
        <f>ROUND(I295*H295,2)</f>
        <v>0</v>
      </c>
      <c r="BL295" s="19" t="s">
        <v>178</v>
      </c>
      <c r="BM295" s="193" t="s">
        <v>410</v>
      </c>
    </row>
    <row r="296" spans="1:65" s="13" customFormat="1" x14ac:dyDescent="0.2">
      <c r="B296" s="195"/>
      <c r="C296" s="196"/>
      <c r="D296" s="197" t="s">
        <v>180</v>
      </c>
      <c r="E296" s="198" t="s">
        <v>79</v>
      </c>
      <c r="F296" s="199" t="s">
        <v>181</v>
      </c>
      <c r="G296" s="196"/>
      <c r="H296" s="198" t="s">
        <v>79</v>
      </c>
      <c r="I296" s="200"/>
      <c r="J296" s="196"/>
      <c r="K296" s="196"/>
      <c r="L296" s="201"/>
      <c r="M296" s="202"/>
      <c r="N296" s="203"/>
      <c r="O296" s="203"/>
      <c r="P296" s="203"/>
      <c r="Q296" s="203"/>
      <c r="R296" s="203"/>
      <c r="S296" s="203"/>
      <c r="T296" s="204"/>
      <c r="AT296" s="205" t="s">
        <v>180</v>
      </c>
      <c r="AU296" s="205" t="s">
        <v>90</v>
      </c>
      <c r="AV296" s="13" t="s">
        <v>88</v>
      </c>
      <c r="AW296" s="13" t="s">
        <v>42</v>
      </c>
      <c r="AX296" s="13" t="s">
        <v>81</v>
      </c>
      <c r="AY296" s="205" t="s">
        <v>171</v>
      </c>
    </row>
    <row r="297" spans="1:65" s="14" customFormat="1" x14ac:dyDescent="0.2">
      <c r="B297" s="206"/>
      <c r="C297" s="207"/>
      <c r="D297" s="197" t="s">
        <v>180</v>
      </c>
      <c r="E297" s="208" t="s">
        <v>79</v>
      </c>
      <c r="F297" s="209" t="s">
        <v>411</v>
      </c>
      <c r="G297" s="207"/>
      <c r="H297" s="210">
        <v>1</v>
      </c>
      <c r="I297" s="211"/>
      <c r="J297" s="207"/>
      <c r="K297" s="207"/>
      <c r="L297" s="212"/>
      <c r="M297" s="213"/>
      <c r="N297" s="214"/>
      <c r="O297" s="214"/>
      <c r="P297" s="214"/>
      <c r="Q297" s="214"/>
      <c r="R297" s="214"/>
      <c r="S297" s="214"/>
      <c r="T297" s="215"/>
      <c r="AT297" s="216" t="s">
        <v>180</v>
      </c>
      <c r="AU297" s="216" t="s">
        <v>90</v>
      </c>
      <c r="AV297" s="14" t="s">
        <v>90</v>
      </c>
      <c r="AW297" s="14" t="s">
        <v>42</v>
      </c>
      <c r="AX297" s="14" t="s">
        <v>81</v>
      </c>
      <c r="AY297" s="216" t="s">
        <v>171</v>
      </c>
    </row>
    <row r="298" spans="1:65" s="15" customFormat="1" x14ac:dyDescent="0.2">
      <c r="B298" s="217"/>
      <c r="C298" s="218"/>
      <c r="D298" s="197" t="s">
        <v>180</v>
      </c>
      <c r="E298" s="219" t="s">
        <v>79</v>
      </c>
      <c r="F298" s="220" t="s">
        <v>183</v>
      </c>
      <c r="G298" s="218"/>
      <c r="H298" s="221">
        <v>1</v>
      </c>
      <c r="I298" s="222"/>
      <c r="J298" s="218"/>
      <c r="K298" s="218"/>
      <c r="L298" s="223"/>
      <c r="M298" s="224"/>
      <c r="N298" s="225"/>
      <c r="O298" s="225"/>
      <c r="P298" s="225"/>
      <c r="Q298" s="225"/>
      <c r="R298" s="225"/>
      <c r="S298" s="225"/>
      <c r="T298" s="226"/>
      <c r="AT298" s="227" t="s">
        <v>180</v>
      </c>
      <c r="AU298" s="227" t="s">
        <v>90</v>
      </c>
      <c r="AV298" s="15" t="s">
        <v>178</v>
      </c>
      <c r="AW298" s="15" t="s">
        <v>42</v>
      </c>
      <c r="AX298" s="15" t="s">
        <v>88</v>
      </c>
      <c r="AY298" s="227" t="s">
        <v>171</v>
      </c>
    </row>
    <row r="299" spans="1:65" s="2" customFormat="1" ht="16.5" customHeight="1" x14ac:dyDescent="0.2">
      <c r="A299" s="37"/>
      <c r="B299" s="38"/>
      <c r="C299" s="233" t="s">
        <v>412</v>
      </c>
      <c r="D299" s="233" t="s">
        <v>202</v>
      </c>
      <c r="E299" s="234" t="s">
        <v>413</v>
      </c>
      <c r="F299" s="235" t="s">
        <v>414</v>
      </c>
      <c r="G299" s="236" t="s">
        <v>345</v>
      </c>
      <c r="H299" s="237">
        <v>1</v>
      </c>
      <c r="I299" s="238"/>
      <c r="J299" s="239">
        <f>ROUND(I299*H299,2)</f>
        <v>0</v>
      </c>
      <c r="K299" s="235" t="s">
        <v>177</v>
      </c>
      <c r="L299" s="240"/>
      <c r="M299" s="241" t="s">
        <v>79</v>
      </c>
      <c r="N299" s="242" t="s">
        <v>51</v>
      </c>
      <c r="O299" s="67"/>
      <c r="P299" s="191">
        <f>O299*H299</f>
        <v>0</v>
      </c>
      <c r="Q299" s="191">
        <v>0.20799999999999999</v>
      </c>
      <c r="R299" s="191">
        <f>Q299*H299</f>
        <v>0.20799999999999999</v>
      </c>
      <c r="S299" s="191">
        <v>0</v>
      </c>
      <c r="T299" s="192">
        <f>S299*H299</f>
        <v>0</v>
      </c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R299" s="193" t="s">
        <v>205</v>
      </c>
      <c r="AT299" s="193" t="s">
        <v>202</v>
      </c>
      <c r="AU299" s="193" t="s">
        <v>90</v>
      </c>
      <c r="AY299" s="19" t="s">
        <v>171</v>
      </c>
      <c r="BE299" s="194">
        <f>IF(N299="základní",J299,0)</f>
        <v>0</v>
      </c>
      <c r="BF299" s="194">
        <f>IF(N299="snížená",J299,0)</f>
        <v>0</v>
      </c>
      <c r="BG299" s="194">
        <f>IF(N299="zákl. přenesená",J299,0)</f>
        <v>0</v>
      </c>
      <c r="BH299" s="194">
        <f>IF(N299="sníž. přenesená",J299,0)</f>
        <v>0</v>
      </c>
      <c r="BI299" s="194">
        <f>IF(N299="nulová",J299,0)</f>
        <v>0</v>
      </c>
      <c r="BJ299" s="19" t="s">
        <v>88</v>
      </c>
      <c r="BK299" s="194">
        <f>ROUND(I299*H299,2)</f>
        <v>0</v>
      </c>
      <c r="BL299" s="19" t="s">
        <v>178</v>
      </c>
      <c r="BM299" s="193" t="s">
        <v>415</v>
      </c>
    </row>
    <row r="300" spans="1:65" s="2" customFormat="1" ht="16.5" customHeight="1" x14ac:dyDescent="0.2">
      <c r="A300" s="37"/>
      <c r="B300" s="38"/>
      <c r="C300" s="182" t="s">
        <v>416</v>
      </c>
      <c r="D300" s="182" t="s">
        <v>173</v>
      </c>
      <c r="E300" s="183" t="s">
        <v>417</v>
      </c>
      <c r="F300" s="184" t="s">
        <v>418</v>
      </c>
      <c r="G300" s="185" t="s">
        <v>345</v>
      </c>
      <c r="H300" s="186">
        <v>2</v>
      </c>
      <c r="I300" s="187"/>
      <c r="J300" s="188">
        <f>ROUND(I300*H300,2)</f>
        <v>0</v>
      </c>
      <c r="K300" s="184" t="s">
        <v>196</v>
      </c>
      <c r="L300" s="42"/>
      <c r="M300" s="189" t="s">
        <v>79</v>
      </c>
      <c r="N300" s="190" t="s">
        <v>51</v>
      </c>
      <c r="O300" s="67"/>
      <c r="P300" s="191">
        <f>O300*H300</f>
        <v>0</v>
      </c>
      <c r="Q300" s="191">
        <v>9.7300000000000008E-3</v>
      </c>
      <c r="R300" s="191">
        <f>Q300*H300</f>
        <v>1.9460000000000002E-2</v>
      </c>
      <c r="S300" s="191">
        <v>0</v>
      </c>
      <c r="T300" s="192">
        <f>S300*H300</f>
        <v>0</v>
      </c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R300" s="193" t="s">
        <v>178</v>
      </c>
      <c r="AT300" s="193" t="s">
        <v>173</v>
      </c>
      <c r="AU300" s="193" t="s">
        <v>90</v>
      </c>
      <c r="AY300" s="19" t="s">
        <v>171</v>
      </c>
      <c r="BE300" s="194">
        <f>IF(N300="základní",J300,0)</f>
        <v>0</v>
      </c>
      <c r="BF300" s="194">
        <f>IF(N300="snížená",J300,0)</f>
        <v>0</v>
      </c>
      <c r="BG300" s="194">
        <f>IF(N300="zákl. přenesená",J300,0)</f>
        <v>0</v>
      </c>
      <c r="BH300" s="194">
        <f>IF(N300="sníž. přenesená",J300,0)</f>
        <v>0</v>
      </c>
      <c r="BI300" s="194">
        <f>IF(N300="nulová",J300,0)</f>
        <v>0</v>
      </c>
      <c r="BJ300" s="19" t="s">
        <v>88</v>
      </c>
      <c r="BK300" s="194">
        <f>ROUND(I300*H300,2)</f>
        <v>0</v>
      </c>
      <c r="BL300" s="19" t="s">
        <v>178</v>
      </c>
      <c r="BM300" s="193" t="s">
        <v>419</v>
      </c>
    </row>
    <row r="301" spans="1:65" s="2" customFormat="1" x14ac:dyDescent="0.2">
      <c r="A301" s="37"/>
      <c r="B301" s="38"/>
      <c r="C301" s="39"/>
      <c r="D301" s="228" t="s">
        <v>198</v>
      </c>
      <c r="E301" s="39"/>
      <c r="F301" s="229" t="s">
        <v>420</v>
      </c>
      <c r="G301" s="39"/>
      <c r="H301" s="39"/>
      <c r="I301" s="230"/>
      <c r="J301" s="39"/>
      <c r="K301" s="39"/>
      <c r="L301" s="42"/>
      <c r="M301" s="231"/>
      <c r="N301" s="232"/>
      <c r="O301" s="67"/>
      <c r="P301" s="67"/>
      <c r="Q301" s="67"/>
      <c r="R301" s="67"/>
      <c r="S301" s="67"/>
      <c r="T301" s="68"/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T301" s="19" t="s">
        <v>198</v>
      </c>
      <c r="AU301" s="19" t="s">
        <v>90</v>
      </c>
    </row>
    <row r="302" spans="1:65" s="13" customFormat="1" x14ac:dyDescent="0.2">
      <c r="B302" s="195"/>
      <c r="C302" s="196"/>
      <c r="D302" s="197" t="s">
        <v>180</v>
      </c>
      <c r="E302" s="198" t="s">
        <v>79</v>
      </c>
      <c r="F302" s="199" t="s">
        <v>181</v>
      </c>
      <c r="G302" s="196"/>
      <c r="H302" s="198" t="s">
        <v>79</v>
      </c>
      <c r="I302" s="200"/>
      <c r="J302" s="196"/>
      <c r="K302" s="196"/>
      <c r="L302" s="201"/>
      <c r="M302" s="202"/>
      <c r="N302" s="203"/>
      <c r="O302" s="203"/>
      <c r="P302" s="203"/>
      <c r="Q302" s="203"/>
      <c r="R302" s="203"/>
      <c r="S302" s="203"/>
      <c r="T302" s="204"/>
      <c r="AT302" s="205" t="s">
        <v>180</v>
      </c>
      <c r="AU302" s="205" t="s">
        <v>90</v>
      </c>
      <c r="AV302" s="13" t="s">
        <v>88</v>
      </c>
      <c r="AW302" s="13" t="s">
        <v>42</v>
      </c>
      <c r="AX302" s="13" t="s">
        <v>81</v>
      </c>
      <c r="AY302" s="205" t="s">
        <v>171</v>
      </c>
    </row>
    <row r="303" spans="1:65" s="14" customFormat="1" x14ac:dyDescent="0.2">
      <c r="B303" s="206"/>
      <c r="C303" s="207"/>
      <c r="D303" s="197" t="s">
        <v>180</v>
      </c>
      <c r="E303" s="208" t="s">
        <v>79</v>
      </c>
      <c r="F303" s="209" t="s">
        <v>421</v>
      </c>
      <c r="G303" s="207"/>
      <c r="H303" s="210">
        <v>1</v>
      </c>
      <c r="I303" s="211"/>
      <c r="J303" s="207"/>
      <c r="K303" s="207"/>
      <c r="L303" s="212"/>
      <c r="M303" s="213"/>
      <c r="N303" s="214"/>
      <c r="O303" s="214"/>
      <c r="P303" s="214"/>
      <c r="Q303" s="214"/>
      <c r="R303" s="214"/>
      <c r="S303" s="214"/>
      <c r="T303" s="215"/>
      <c r="AT303" s="216" t="s">
        <v>180</v>
      </c>
      <c r="AU303" s="216" t="s">
        <v>90</v>
      </c>
      <c r="AV303" s="14" t="s">
        <v>90</v>
      </c>
      <c r="AW303" s="14" t="s">
        <v>42</v>
      </c>
      <c r="AX303" s="14" t="s">
        <v>81</v>
      </c>
      <c r="AY303" s="216" t="s">
        <v>171</v>
      </c>
    </row>
    <row r="304" spans="1:65" s="14" customFormat="1" x14ac:dyDescent="0.2">
      <c r="B304" s="206"/>
      <c r="C304" s="207"/>
      <c r="D304" s="197" t="s">
        <v>180</v>
      </c>
      <c r="E304" s="208" t="s">
        <v>79</v>
      </c>
      <c r="F304" s="209" t="s">
        <v>422</v>
      </c>
      <c r="G304" s="207"/>
      <c r="H304" s="210">
        <v>1</v>
      </c>
      <c r="I304" s="211"/>
      <c r="J304" s="207"/>
      <c r="K304" s="207"/>
      <c r="L304" s="212"/>
      <c r="M304" s="213"/>
      <c r="N304" s="214"/>
      <c r="O304" s="214"/>
      <c r="P304" s="214"/>
      <c r="Q304" s="214"/>
      <c r="R304" s="214"/>
      <c r="S304" s="214"/>
      <c r="T304" s="215"/>
      <c r="AT304" s="216" t="s">
        <v>180</v>
      </c>
      <c r="AU304" s="216" t="s">
        <v>90</v>
      </c>
      <c r="AV304" s="14" t="s">
        <v>90</v>
      </c>
      <c r="AW304" s="14" t="s">
        <v>42</v>
      </c>
      <c r="AX304" s="14" t="s">
        <v>81</v>
      </c>
      <c r="AY304" s="216" t="s">
        <v>171</v>
      </c>
    </row>
    <row r="305" spans="1:65" s="15" customFormat="1" x14ac:dyDescent="0.2">
      <c r="B305" s="217"/>
      <c r="C305" s="218"/>
      <c r="D305" s="197" t="s">
        <v>180</v>
      </c>
      <c r="E305" s="219" t="s">
        <v>79</v>
      </c>
      <c r="F305" s="220" t="s">
        <v>183</v>
      </c>
      <c r="G305" s="218"/>
      <c r="H305" s="221">
        <v>2</v>
      </c>
      <c r="I305" s="222"/>
      <c r="J305" s="218"/>
      <c r="K305" s="218"/>
      <c r="L305" s="223"/>
      <c r="M305" s="224"/>
      <c r="N305" s="225"/>
      <c r="O305" s="225"/>
      <c r="P305" s="225"/>
      <c r="Q305" s="225"/>
      <c r="R305" s="225"/>
      <c r="S305" s="225"/>
      <c r="T305" s="226"/>
      <c r="AT305" s="227" t="s">
        <v>180</v>
      </c>
      <c r="AU305" s="227" t="s">
        <v>90</v>
      </c>
      <c r="AV305" s="15" t="s">
        <v>178</v>
      </c>
      <c r="AW305" s="15" t="s">
        <v>42</v>
      </c>
      <c r="AX305" s="15" t="s">
        <v>88</v>
      </c>
      <c r="AY305" s="227" t="s">
        <v>171</v>
      </c>
    </row>
    <row r="306" spans="1:65" s="2" customFormat="1" ht="16.5" customHeight="1" x14ac:dyDescent="0.2">
      <c r="A306" s="37"/>
      <c r="B306" s="38"/>
      <c r="C306" s="233" t="s">
        <v>423</v>
      </c>
      <c r="D306" s="233" t="s">
        <v>202</v>
      </c>
      <c r="E306" s="234" t="s">
        <v>424</v>
      </c>
      <c r="F306" s="235" t="s">
        <v>425</v>
      </c>
      <c r="G306" s="236" t="s">
        <v>345</v>
      </c>
      <c r="H306" s="237">
        <v>2</v>
      </c>
      <c r="I306" s="238"/>
      <c r="J306" s="239">
        <f>ROUND(I306*H306,2)</f>
        <v>0</v>
      </c>
      <c r="K306" s="235" t="s">
        <v>196</v>
      </c>
      <c r="L306" s="240"/>
      <c r="M306" s="241" t="s">
        <v>79</v>
      </c>
      <c r="N306" s="242" t="s">
        <v>51</v>
      </c>
      <c r="O306" s="67"/>
      <c r="P306" s="191">
        <f>O306*H306</f>
        <v>0</v>
      </c>
      <c r="Q306" s="191">
        <v>0.41199999999999998</v>
      </c>
      <c r="R306" s="191">
        <f>Q306*H306</f>
        <v>0.82399999999999995</v>
      </c>
      <c r="S306" s="191">
        <v>0</v>
      </c>
      <c r="T306" s="192">
        <f>S306*H306</f>
        <v>0</v>
      </c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R306" s="193" t="s">
        <v>205</v>
      </c>
      <c r="AT306" s="193" t="s">
        <v>202</v>
      </c>
      <c r="AU306" s="193" t="s">
        <v>90</v>
      </c>
      <c r="AY306" s="19" t="s">
        <v>171</v>
      </c>
      <c r="BE306" s="194">
        <f>IF(N306="základní",J306,0)</f>
        <v>0</v>
      </c>
      <c r="BF306" s="194">
        <f>IF(N306="snížená",J306,0)</f>
        <v>0</v>
      </c>
      <c r="BG306" s="194">
        <f>IF(N306="zákl. přenesená",J306,0)</f>
        <v>0</v>
      </c>
      <c r="BH306" s="194">
        <f>IF(N306="sníž. přenesená",J306,0)</f>
        <v>0</v>
      </c>
      <c r="BI306" s="194">
        <f>IF(N306="nulová",J306,0)</f>
        <v>0</v>
      </c>
      <c r="BJ306" s="19" t="s">
        <v>88</v>
      </c>
      <c r="BK306" s="194">
        <f>ROUND(I306*H306,2)</f>
        <v>0</v>
      </c>
      <c r="BL306" s="19" t="s">
        <v>178</v>
      </c>
      <c r="BM306" s="193" t="s">
        <v>426</v>
      </c>
    </row>
    <row r="307" spans="1:65" s="2" customFormat="1" ht="16.5" customHeight="1" x14ac:dyDescent="0.2">
      <c r="A307" s="37"/>
      <c r="B307" s="38"/>
      <c r="C307" s="182" t="s">
        <v>427</v>
      </c>
      <c r="D307" s="182" t="s">
        <v>173</v>
      </c>
      <c r="E307" s="183" t="s">
        <v>428</v>
      </c>
      <c r="F307" s="184" t="s">
        <v>429</v>
      </c>
      <c r="G307" s="185" t="s">
        <v>345</v>
      </c>
      <c r="H307" s="186">
        <v>8</v>
      </c>
      <c r="I307" s="187"/>
      <c r="J307" s="188">
        <f>ROUND(I307*H307,2)</f>
        <v>0</v>
      </c>
      <c r="K307" s="184" t="s">
        <v>177</v>
      </c>
      <c r="L307" s="42"/>
      <c r="M307" s="189" t="s">
        <v>79</v>
      </c>
      <c r="N307" s="190" t="s">
        <v>51</v>
      </c>
      <c r="O307" s="67"/>
      <c r="P307" s="191">
        <f>O307*H307</f>
        <v>0</v>
      </c>
      <c r="Q307" s="191">
        <v>9.7300000000000008E-3</v>
      </c>
      <c r="R307" s="191">
        <f>Q307*H307</f>
        <v>7.7840000000000006E-2</v>
      </c>
      <c r="S307" s="191">
        <v>0</v>
      </c>
      <c r="T307" s="192">
        <f>S307*H307</f>
        <v>0</v>
      </c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R307" s="193" t="s">
        <v>178</v>
      </c>
      <c r="AT307" s="193" t="s">
        <v>173</v>
      </c>
      <c r="AU307" s="193" t="s">
        <v>90</v>
      </c>
      <c r="AY307" s="19" t="s">
        <v>171</v>
      </c>
      <c r="BE307" s="194">
        <f>IF(N307="základní",J307,0)</f>
        <v>0</v>
      </c>
      <c r="BF307" s="194">
        <f>IF(N307="snížená",J307,0)</f>
        <v>0</v>
      </c>
      <c r="BG307" s="194">
        <f>IF(N307="zákl. přenesená",J307,0)</f>
        <v>0</v>
      </c>
      <c r="BH307" s="194">
        <f>IF(N307="sníž. přenesená",J307,0)</f>
        <v>0</v>
      </c>
      <c r="BI307" s="194">
        <f>IF(N307="nulová",J307,0)</f>
        <v>0</v>
      </c>
      <c r="BJ307" s="19" t="s">
        <v>88</v>
      </c>
      <c r="BK307" s="194">
        <f>ROUND(I307*H307,2)</f>
        <v>0</v>
      </c>
      <c r="BL307" s="19" t="s">
        <v>178</v>
      </c>
      <c r="BM307" s="193" t="s">
        <v>430</v>
      </c>
    </row>
    <row r="308" spans="1:65" s="2" customFormat="1" ht="16.5" customHeight="1" x14ac:dyDescent="0.2">
      <c r="A308" s="37"/>
      <c r="B308" s="38"/>
      <c r="C308" s="233" t="s">
        <v>431</v>
      </c>
      <c r="D308" s="233" t="s">
        <v>202</v>
      </c>
      <c r="E308" s="234" t="s">
        <v>432</v>
      </c>
      <c r="F308" s="235" t="s">
        <v>433</v>
      </c>
      <c r="G308" s="236" t="s">
        <v>345</v>
      </c>
      <c r="H308" s="237">
        <v>6</v>
      </c>
      <c r="I308" s="238"/>
      <c r="J308" s="239">
        <f>ROUND(I308*H308,2)</f>
        <v>0</v>
      </c>
      <c r="K308" s="235" t="s">
        <v>196</v>
      </c>
      <c r="L308" s="240"/>
      <c r="M308" s="241" t="s">
        <v>79</v>
      </c>
      <c r="N308" s="242" t="s">
        <v>51</v>
      </c>
      <c r="O308" s="67"/>
      <c r="P308" s="191">
        <f>O308*H308</f>
        <v>0</v>
      </c>
      <c r="Q308" s="191">
        <v>2E-3</v>
      </c>
      <c r="R308" s="191">
        <f>Q308*H308</f>
        <v>1.2E-2</v>
      </c>
      <c r="S308" s="191">
        <v>0</v>
      </c>
      <c r="T308" s="192">
        <f>S308*H308</f>
        <v>0</v>
      </c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R308" s="193" t="s">
        <v>205</v>
      </c>
      <c r="AT308" s="193" t="s">
        <v>202</v>
      </c>
      <c r="AU308" s="193" t="s">
        <v>90</v>
      </c>
      <c r="AY308" s="19" t="s">
        <v>171</v>
      </c>
      <c r="BE308" s="194">
        <f>IF(N308="základní",J308,0)</f>
        <v>0</v>
      </c>
      <c r="BF308" s="194">
        <f>IF(N308="snížená",J308,0)</f>
        <v>0</v>
      </c>
      <c r="BG308" s="194">
        <f>IF(N308="zákl. přenesená",J308,0)</f>
        <v>0</v>
      </c>
      <c r="BH308" s="194">
        <f>IF(N308="sníž. přenesená",J308,0)</f>
        <v>0</v>
      </c>
      <c r="BI308" s="194">
        <f>IF(N308="nulová",J308,0)</f>
        <v>0</v>
      </c>
      <c r="BJ308" s="19" t="s">
        <v>88</v>
      </c>
      <c r="BK308" s="194">
        <f>ROUND(I308*H308,2)</f>
        <v>0</v>
      </c>
      <c r="BL308" s="19" t="s">
        <v>178</v>
      </c>
      <c r="BM308" s="193" t="s">
        <v>434</v>
      </c>
    </row>
    <row r="309" spans="1:65" s="13" customFormat="1" x14ac:dyDescent="0.2">
      <c r="B309" s="195"/>
      <c r="C309" s="196"/>
      <c r="D309" s="197" t="s">
        <v>180</v>
      </c>
      <c r="E309" s="198" t="s">
        <v>79</v>
      </c>
      <c r="F309" s="199" t="s">
        <v>181</v>
      </c>
      <c r="G309" s="196"/>
      <c r="H309" s="198" t="s">
        <v>79</v>
      </c>
      <c r="I309" s="200"/>
      <c r="J309" s="196"/>
      <c r="K309" s="196"/>
      <c r="L309" s="201"/>
      <c r="M309" s="202"/>
      <c r="N309" s="203"/>
      <c r="O309" s="203"/>
      <c r="P309" s="203"/>
      <c r="Q309" s="203"/>
      <c r="R309" s="203"/>
      <c r="S309" s="203"/>
      <c r="T309" s="204"/>
      <c r="AT309" s="205" t="s">
        <v>180</v>
      </c>
      <c r="AU309" s="205" t="s">
        <v>90</v>
      </c>
      <c r="AV309" s="13" t="s">
        <v>88</v>
      </c>
      <c r="AW309" s="13" t="s">
        <v>42</v>
      </c>
      <c r="AX309" s="13" t="s">
        <v>81</v>
      </c>
      <c r="AY309" s="205" t="s">
        <v>171</v>
      </c>
    </row>
    <row r="310" spans="1:65" s="14" customFormat="1" x14ac:dyDescent="0.2">
      <c r="B310" s="206"/>
      <c r="C310" s="207"/>
      <c r="D310" s="197" t="s">
        <v>180</v>
      </c>
      <c r="E310" s="208" t="s">
        <v>79</v>
      </c>
      <c r="F310" s="209" t="s">
        <v>435</v>
      </c>
      <c r="G310" s="207"/>
      <c r="H310" s="210">
        <v>2</v>
      </c>
      <c r="I310" s="211"/>
      <c r="J310" s="207"/>
      <c r="K310" s="207"/>
      <c r="L310" s="212"/>
      <c r="M310" s="213"/>
      <c r="N310" s="214"/>
      <c r="O310" s="214"/>
      <c r="P310" s="214"/>
      <c r="Q310" s="214"/>
      <c r="R310" s="214"/>
      <c r="S310" s="214"/>
      <c r="T310" s="215"/>
      <c r="AT310" s="216" t="s">
        <v>180</v>
      </c>
      <c r="AU310" s="216" t="s">
        <v>90</v>
      </c>
      <c r="AV310" s="14" t="s">
        <v>90</v>
      </c>
      <c r="AW310" s="14" t="s">
        <v>42</v>
      </c>
      <c r="AX310" s="14" t="s">
        <v>81</v>
      </c>
      <c r="AY310" s="216" t="s">
        <v>171</v>
      </c>
    </row>
    <row r="311" spans="1:65" s="14" customFormat="1" x14ac:dyDescent="0.2">
      <c r="B311" s="206"/>
      <c r="C311" s="207"/>
      <c r="D311" s="197" t="s">
        <v>180</v>
      </c>
      <c r="E311" s="208" t="s">
        <v>79</v>
      </c>
      <c r="F311" s="209" t="s">
        <v>357</v>
      </c>
      <c r="G311" s="207"/>
      <c r="H311" s="210">
        <v>2</v>
      </c>
      <c r="I311" s="211"/>
      <c r="J311" s="207"/>
      <c r="K311" s="207"/>
      <c r="L311" s="212"/>
      <c r="M311" s="213"/>
      <c r="N311" s="214"/>
      <c r="O311" s="214"/>
      <c r="P311" s="214"/>
      <c r="Q311" s="214"/>
      <c r="R311" s="214"/>
      <c r="S311" s="214"/>
      <c r="T311" s="215"/>
      <c r="AT311" s="216" t="s">
        <v>180</v>
      </c>
      <c r="AU311" s="216" t="s">
        <v>90</v>
      </c>
      <c r="AV311" s="14" t="s">
        <v>90</v>
      </c>
      <c r="AW311" s="14" t="s">
        <v>42</v>
      </c>
      <c r="AX311" s="14" t="s">
        <v>81</v>
      </c>
      <c r="AY311" s="216" t="s">
        <v>171</v>
      </c>
    </row>
    <row r="312" spans="1:65" s="14" customFormat="1" x14ac:dyDescent="0.2">
      <c r="B312" s="206"/>
      <c r="C312" s="207"/>
      <c r="D312" s="197" t="s">
        <v>180</v>
      </c>
      <c r="E312" s="208" t="s">
        <v>79</v>
      </c>
      <c r="F312" s="209" t="s">
        <v>436</v>
      </c>
      <c r="G312" s="207"/>
      <c r="H312" s="210">
        <v>2</v>
      </c>
      <c r="I312" s="211"/>
      <c r="J312" s="207"/>
      <c r="K312" s="207"/>
      <c r="L312" s="212"/>
      <c r="M312" s="213"/>
      <c r="N312" s="214"/>
      <c r="O312" s="214"/>
      <c r="P312" s="214"/>
      <c r="Q312" s="214"/>
      <c r="R312" s="214"/>
      <c r="S312" s="214"/>
      <c r="T312" s="215"/>
      <c r="AT312" s="216" t="s">
        <v>180</v>
      </c>
      <c r="AU312" s="216" t="s">
        <v>90</v>
      </c>
      <c r="AV312" s="14" t="s">
        <v>90</v>
      </c>
      <c r="AW312" s="14" t="s">
        <v>42</v>
      </c>
      <c r="AX312" s="14" t="s">
        <v>81</v>
      </c>
      <c r="AY312" s="216" t="s">
        <v>171</v>
      </c>
    </row>
    <row r="313" spans="1:65" s="15" customFormat="1" x14ac:dyDescent="0.2">
      <c r="B313" s="217"/>
      <c r="C313" s="218"/>
      <c r="D313" s="197" t="s">
        <v>180</v>
      </c>
      <c r="E313" s="219" t="s">
        <v>79</v>
      </c>
      <c r="F313" s="220" t="s">
        <v>183</v>
      </c>
      <c r="G313" s="218"/>
      <c r="H313" s="221">
        <v>6</v>
      </c>
      <c r="I313" s="222"/>
      <c r="J313" s="218"/>
      <c r="K313" s="218"/>
      <c r="L313" s="223"/>
      <c r="M313" s="224"/>
      <c r="N313" s="225"/>
      <c r="O313" s="225"/>
      <c r="P313" s="225"/>
      <c r="Q313" s="225"/>
      <c r="R313" s="225"/>
      <c r="S313" s="225"/>
      <c r="T313" s="226"/>
      <c r="AT313" s="227" t="s">
        <v>180</v>
      </c>
      <c r="AU313" s="227" t="s">
        <v>90</v>
      </c>
      <c r="AV313" s="15" t="s">
        <v>178</v>
      </c>
      <c r="AW313" s="15" t="s">
        <v>42</v>
      </c>
      <c r="AX313" s="15" t="s">
        <v>88</v>
      </c>
      <c r="AY313" s="227" t="s">
        <v>171</v>
      </c>
    </row>
    <row r="314" spans="1:65" s="2" customFormat="1" ht="16.5" customHeight="1" x14ac:dyDescent="0.2">
      <c r="A314" s="37"/>
      <c r="B314" s="38"/>
      <c r="C314" s="233" t="s">
        <v>437</v>
      </c>
      <c r="D314" s="233" t="s">
        <v>202</v>
      </c>
      <c r="E314" s="234" t="s">
        <v>438</v>
      </c>
      <c r="F314" s="235" t="s">
        <v>439</v>
      </c>
      <c r="G314" s="236" t="s">
        <v>345</v>
      </c>
      <c r="H314" s="237">
        <v>2</v>
      </c>
      <c r="I314" s="238"/>
      <c r="J314" s="239">
        <f>ROUND(I314*H314,2)</f>
        <v>0</v>
      </c>
      <c r="K314" s="235" t="s">
        <v>196</v>
      </c>
      <c r="L314" s="240"/>
      <c r="M314" s="241" t="s">
        <v>79</v>
      </c>
      <c r="N314" s="242" t="s">
        <v>51</v>
      </c>
      <c r="O314" s="67"/>
      <c r="P314" s="191">
        <f>O314*H314</f>
        <v>0</v>
      </c>
      <c r="Q314" s="191">
        <v>2E-3</v>
      </c>
      <c r="R314" s="191">
        <f>Q314*H314</f>
        <v>4.0000000000000001E-3</v>
      </c>
      <c r="S314" s="191">
        <v>0</v>
      </c>
      <c r="T314" s="192">
        <f>S314*H314</f>
        <v>0</v>
      </c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R314" s="193" t="s">
        <v>205</v>
      </c>
      <c r="AT314" s="193" t="s">
        <v>202</v>
      </c>
      <c r="AU314" s="193" t="s">
        <v>90</v>
      </c>
      <c r="AY314" s="19" t="s">
        <v>171</v>
      </c>
      <c r="BE314" s="194">
        <f>IF(N314="základní",J314,0)</f>
        <v>0</v>
      </c>
      <c r="BF314" s="194">
        <f>IF(N314="snížená",J314,0)</f>
        <v>0</v>
      </c>
      <c r="BG314" s="194">
        <f>IF(N314="zákl. přenesená",J314,0)</f>
        <v>0</v>
      </c>
      <c r="BH314" s="194">
        <f>IF(N314="sníž. přenesená",J314,0)</f>
        <v>0</v>
      </c>
      <c r="BI314" s="194">
        <f>IF(N314="nulová",J314,0)</f>
        <v>0</v>
      </c>
      <c r="BJ314" s="19" t="s">
        <v>88</v>
      </c>
      <c r="BK314" s="194">
        <f>ROUND(I314*H314,2)</f>
        <v>0</v>
      </c>
      <c r="BL314" s="19" t="s">
        <v>178</v>
      </c>
      <c r="BM314" s="193" t="s">
        <v>440</v>
      </c>
    </row>
    <row r="315" spans="1:65" s="13" customFormat="1" x14ac:dyDescent="0.2">
      <c r="B315" s="195"/>
      <c r="C315" s="196"/>
      <c r="D315" s="197" t="s">
        <v>180</v>
      </c>
      <c r="E315" s="198" t="s">
        <v>79</v>
      </c>
      <c r="F315" s="199" t="s">
        <v>181</v>
      </c>
      <c r="G315" s="196"/>
      <c r="H315" s="198" t="s">
        <v>79</v>
      </c>
      <c r="I315" s="200"/>
      <c r="J315" s="196"/>
      <c r="K315" s="196"/>
      <c r="L315" s="201"/>
      <c r="M315" s="202"/>
      <c r="N315" s="203"/>
      <c r="O315" s="203"/>
      <c r="P315" s="203"/>
      <c r="Q315" s="203"/>
      <c r="R315" s="203"/>
      <c r="S315" s="203"/>
      <c r="T315" s="204"/>
      <c r="AT315" s="205" t="s">
        <v>180</v>
      </c>
      <c r="AU315" s="205" t="s">
        <v>90</v>
      </c>
      <c r="AV315" s="13" t="s">
        <v>88</v>
      </c>
      <c r="AW315" s="13" t="s">
        <v>42</v>
      </c>
      <c r="AX315" s="13" t="s">
        <v>81</v>
      </c>
      <c r="AY315" s="205" t="s">
        <v>171</v>
      </c>
    </row>
    <row r="316" spans="1:65" s="14" customFormat="1" x14ac:dyDescent="0.2">
      <c r="B316" s="206"/>
      <c r="C316" s="207"/>
      <c r="D316" s="197" t="s">
        <v>180</v>
      </c>
      <c r="E316" s="208" t="s">
        <v>79</v>
      </c>
      <c r="F316" s="209" t="s">
        <v>441</v>
      </c>
      <c r="G316" s="207"/>
      <c r="H316" s="210">
        <v>2</v>
      </c>
      <c r="I316" s="211"/>
      <c r="J316" s="207"/>
      <c r="K316" s="207"/>
      <c r="L316" s="212"/>
      <c r="M316" s="213"/>
      <c r="N316" s="214"/>
      <c r="O316" s="214"/>
      <c r="P316" s="214"/>
      <c r="Q316" s="214"/>
      <c r="R316" s="214"/>
      <c r="S316" s="214"/>
      <c r="T316" s="215"/>
      <c r="AT316" s="216" t="s">
        <v>180</v>
      </c>
      <c r="AU316" s="216" t="s">
        <v>90</v>
      </c>
      <c r="AV316" s="14" t="s">
        <v>90</v>
      </c>
      <c r="AW316" s="14" t="s">
        <v>42</v>
      </c>
      <c r="AX316" s="14" t="s">
        <v>81</v>
      </c>
      <c r="AY316" s="216" t="s">
        <v>171</v>
      </c>
    </row>
    <row r="317" spans="1:65" s="15" customFormat="1" x14ac:dyDescent="0.2">
      <c r="B317" s="217"/>
      <c r="C317" s="218"/>
      <c r="D317" s="197" t="s">
        <v>180</v>
      </c>
      <c r="E317" s="219" t="s">
        <v>79</v>
      </c>
      <c r="F317" s="220" t="s">
        <v>183</v>
      </c>
      <c r="G317" s="218"/>
      <c r="H317" s="221">
        <v>2</v>
      </c>
      <c r="I317" s="222"/>
      <c r="J317" s="218"/>
      <c r="K317" s="218"/>
      <c r="L317" s="223"/>
      <c r="M317" s="224"/>
      <c r="N317" s="225"/>
      <c r="O317" s="225"/>
      <c r="P317" s="225"/>
      <c r="Q317" s="225"/>
      <c r="R317" s="225"/>
      <c r="S317" s="225"/>
      <c r="T317" s="226"/>
      <c r="AT317" s="227" t="s">
        <v>180</v>
      </c>
      <c r="AU317" s="227" t="s">
        <v>90</v>
      </c>
      <c r="AV317" s="15" t="s">
        <v>178</v>
      </c>
      <c r="AW317" s="15" t="s">
        <v>42</v>
      </c>
      <c r="AX317" s="15" t="s">
        <v>88</v>
      </c>
      <c r="AY317" s="227" t="s">
        <v>171</v>
      </c>
    </row>
    <row r="318" spans="1:65" s="2" customFormat="1" ht="16.5" customHeight="1" x14ac:dyDescent="0.2">
      <c r="A318" s="37"/>
      <c r="B318" s="38"/>
      <c r="C318" s="182" t="s">
        <v>442</v>
      </c>
      <c r="D318" s="182" t="s">
        <v>173</v>
      </c>
      <c r="E318" s="183" t="s">
        <v>443</v>
      </c>
      <c r="F318" s="184" t="s">
        <v>444</v>
      </c>
      <c r="G318" s="185" t="s">
        <v>345</v>
      </c>
      <c r="H318" s="186">
        <v>1</v>
      </c>
      <c r="I318" s="187"/>
      <c r="J318" s="188">
        <f>ROUND(I318*H318,2)</f>
        <v>0</v>
      </c>
      <c r="K318" s="184" t="s">
        <v>196</v>
      </c>
      <c r="L318" s="42"/>
      <c r="M318" s="189" t="s">
        <v>79</v>
      </c>
      <c r="N318" s="190" t="s">
        <v>51</v>
      </c>
      <c r="O318" s="67"/>
      <c r="P318" s="191">
        <f>O318*H318</f>
        <v>0</v>
      </c>
      <c r="Q318" s="191">
        <v>9.8899999999999995E-3</v>
      </c>
      <c r="R318" s="191">
        <f>Q318*H318</f>
        <v>9.8899999999999995E-3</v>
      </c>
      <c r="S318" s="191">
        <v>0</v>
      </c>
      <c r="T318" s="192">
        <f>S318*H318</f>
        <v>0</v>
      </c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R318" s="193" t="s">
        <v>178</v>
      </c>
      <c r="AT318" s="193" t="s">
        <v>173</v>
      </c>
      <c r="AU318" s="193" t="s">
        <v>90</v>
      </c>
      <c r="AY318" s="19" t="s">
        <v>171</v>
      </c>
      <c r="BE318" s="194">
        <f>IF(N318="základní",J318,0)</f>
        <v>0</v>
      </c>
      <c r="BF318" s="194">
        <f>IF(N318="snížená",J318,0)</f>
        <v>0</v>
      </c>
      <c r="BG318" s="194">
        <f>IF(N318="zákl. přenesená",J318,0)</f>
        <v>0</v>
      </c>
      <c r="BH318" s="194">
        <f>IF(N318="sníž. přenesená",J318,0)</f>
        <v>0</v>
      </c>
      <c r="BI318" s="194">
        <f>IF(N318="nulová",J318,0)</f>
        <v>0</v>
      </c>
      <c r="BJ318" s="19" t="s">
        <v>88</v>
      </c>
      <c r="BK318" s="194">
        <f>ROUND(I318*H318,2)</f>
        <v>0</v>
      </c>
      <c r="BL318" s="19" t="s">
        <v>178</v>
      </c>
      <c r="BM318" s="193" t="s">
        <v>445</v>
      </c>
    </row>
    <row r="319" spans="1:65" s="2" customFormat="1" x14ac:dyDescent="0.2">
      <c r="A319" s="37"/>
      <c r="B319" s="38"/>
      <c r="C319" s="39"/>
      <c r="D319" s="228" t="s">
        <v>198</v>
      </c>
      <c r="E319" s="39"/>
      <c r="F319" s="229" t="s">
        <v>446</v>
      </c>
      <c r="G319" s="39"/>
      <c r="H319" s="39"/>
      <c r="I319" s="230"/>
      <c r="J319" s="39"/>
      <c r="K319" s="39"/>
      <c r="L319" s="42"/>
      <c r="M319" s="231"/>
      <c r="N319" s="232"/>
      <c r="O319" s="67"/>
      <c r="P319" s="67"/>
      <c r="Q319" s="67"/>
      <c r="R319" s="67"/>
      <c r="S319" s="67"/>
      <c r="T319" s="68"/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T319" s="19" t="s">
        <v>198</v>
      </c>
      <c r="AU319" s="19" t="s">
        <v>90</v>
      </c>
    </row>
    <row r="320" spans="1:65" s="13" customFormat="1" x14ac:dyDescent="0.2">
      <c r="B320" s="195"/>
      <c r="C320" s="196"/>
      <c r="D320" s="197" t="s">
        <v>180</v>
      </c>
      <c r="E320" s="198" t="s">
        <v>79</v>
      </c>
      <c r="F320" s="199" t="s">
        <v>181</v>
      </c>
      <c r="G320" s="196"/>
      <c r="H320" s="198" t="s">
        <v>79</v>
      </c>
      <c r="I320" s="200"/>
      <c r="J320" s="196"/>
      <c r="K320" s="196"/>
      <c r="L320" s="201"/>
      <c r="M320" s="202"/>
      <c r="N320" s="203"/>
      <c r="O320" s="203"/>
      <c r="P320" s="203"/>
      <c r="Q320" s="203"/>
      <c r="R320" s="203"/>
      <c r="S320" s="203"/>
      <c r="T320" s="204"/>
      <c r="AT320" s="205" t="s">
        <v>180</v>
      </c>
      <c r="AU320" s="205" t="s">
        <v>90</v>
      </c>
      <c r="AV320" s="13" t="s">
        <v>88</v>
      </c>
      <c r="AW320" s="13" t="s">
        <v>42</v>
      </c>
      <c r="AX320" s="13" t="s">
        <v>81</v>
      </c>
      <c r="AY320" s="205" t="s">
        <v>171</v>
      </c>
    </row>
    <row r="321" spans="1:65" s="14" customFormat="1" x14ac:dyDescent="0.2">
      <c r="B321" s="206"/>
      <c r="C321" s="207"/>
      <c r="D321" s="197" t="s">
        <v>180</v>
      </c>
      <c r="E321" s="208" t="s">
        <v>79</v>
      </c>
      <c r="F321" s="209" t="s">
        <v>352</v>
      </c>
      <c r="G321" s="207"/>
      <c r="H321" s="210">
        <v>1</v>
      </c>
      <c r="I321" s="211"/>
      <c r="J321" s="207"/>
      <c r="K321" s="207"/>
      <c r="L321" s="212"/>
      <c r="M321" s="213"/>
      <c r="N321" s="214"/>
      <c r="O321" s="214"/>
      <c r="P321" s="214"/>
      <c r="Q321" s="214"/>
      <c r="R321" s="214"/>
      <c r="S321" s="214"/>
      <c r="T321" s="215"/>
      <c r="AT321" s="216" t="s">
        <v>180</v>
      </c>
      <c r="AU321" s="216" t="s">
        <v>90</v>
      </c>
      <c r="AV321" s="14" t="s">
        <v>90</v>
      </c>
      <c r="AW321" s="14" t="s">
        <v>42</v>
      </c>
      <c r="AX321" s="14" t="s">
        <v>81</v>
      </c>
      <c r="AY321" s="216" t="s">
        <v>171</v>
      </c>
    </row>
    <row r="322" spans="1:65" s="15" customFormat="1" x14ac:dyDescent="0.2">
      <c r="B322" s="217"/>
      <c r="C322" s="218"/>
      <c r="D322" s="197" t="s">
        <v>180</v>
      </c>
      <c r="E322" s="219" t="s">
        <v>79</v>
      </c>
      <c r="F322" s="220" t="s">
        <v>183</v>
      </c>
      <c r="G322" s="218"/>
      <c r="H322" s="221">
        <v>1</v>
      </c>
      <c r="I322" s="222"/>
      <c r="J322" s="218"/>
      <c r="K322" s="218"/>
      <c r="L322" s="223"/>
      <c r="M322" s="224"/>
      <c r="N322" s="225"/>
      <c r="O322" s="225"/>
      <c r="P322" s="225"/>
      <c r="Q322" s="225"/>
      <c r="R322" s="225"/>
      <c r="S322" s="225"/>
      <c r="T322" s="226"/>
      <c r="AT322" s="227" t="s">
        <v>180</v>
      </c>
      <c r="AU322" s="227" t="s">
        <v>90</v>
      </c>
      <c r="AV322" s="15" t="s">
        <v>178</v>
      </c>
      <c r="AW322" s="15" t="s">
        <v>42</v>
      </c>
      <c r="AX322" s="15" t="s">
        <v>88</v>
      </c>
      <c r="AY322" s="227" t="s">
        <v>171</v>
      </c>
    </row>
    <row r="323" spans="1:65" s="2" customFormat="1" ht="16.5" customHeight="1" x14ac:dyDescent="0.2">
      <c r="A323" s="37"/>
      <c r="B323" s="38"/>
      <c r="C323" s="233" t="s">
        <v>447</v>
      </c>
      <c r="D323" s="233" t="s">
        <v>202</v>
      </c>
      <c r="E323" s="234" t="s">
        <v>448</v>
      </c>
      <c r="F323" s="235" t="s">
        <v>449</v>
      </c>
      <c r="G323" s="236" t="s">
        <v>345</v>
      </c>
      <c r="H323" s="237">
        <v>1</v>
      </c>
      <c r="I323" s="238"/>
      <c r="J323" s="239">
        <f>ROUND(I323*H323,2)</f>
        <v>0</v>
      </c>
      <c r="K323" s="235" t="s">
        <v>196</v>
      </c>
      <c r="L323" s="240"/>
      <c r="M323" s="241" t="s">
        <v>79</v>
      </c>
      <c r="N323" s="242" t="s">
        <v>51</v>
      </c>
      <c r="O323" s="67"/>
      <c r="P323" s="191">
        <f>O323*H323</f>
        <v>0</v>
      </c>
      <c r="Q323" s="191">
        <v>0.51</v>
      </c>
      <c r="R323" s="191">
        <f>Q323*H323</f>
        <v>0.51</v>
      </c>
      <c r="S323" s="191">
        <v>0</v>
      </c>
      <c r="T323" s="192">
        <f>S323*H323</f>
        <v>0</v>
      </c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R323" s="193" t="s">
        <v>205</v>
      </c>
      <c r="AT323" s="193" t="s">
        <v>202</v>
      </c>
      <c r="AU323" s="193" t="s">
        <v>90</v>
      </c>
      <c r="AY323" s="19" t="s">
        <v>171</v>
      </c>
      <c r="BE323" s="194">
        <f>IF(N323="základní",J323,0)</f>
        <v>0</v>
      </c>
      <c r="BF323" s="194">
        <f>IF(N323="snížená",J323,0)</f>
        <v>0</v>
      </c>
      <c r="BG323" s="194">
        <f>IF(N323="zákl. přenesená",J323,0)</f>
        <v>0</v>
      </c>
      <c r="BH323" s="194">
        <f>IF(N323="sníž. přenesená",J323,0)</f>
        <v>0</v>
      </c>
      <c r="BI323" s="194">
        <f>IF(N323="nulová",J323,0)</f>
        <v>0</v>
      </c>
      <c r="BJ323" s="19" t="s">
        <v>88</v>
      </c>
      <c r="BK323" s="194">
        <f>ROUND(I323*H323,2)</f>
        <v>0</v>
      </c>
      <c r="BL323" s="19" t="s">
        <v>178</v>
      </c>
      <c r="BM323" s="193" t="s">
        <v>450</v>
      </c>
    </row>
    <row r="324" spans="1:65" s="2" customFormat="1" ht="16.5" customHeight="1" x14ac:dyDescent="0.2">
      <c r="A324" s="37"/>
      <c r="B324" s="38"/>
      <c r="C324" s="182" t="s">
        <v>451</v>
      </c>
      <c r="D324" s="182" t="s">
        <v>173</v>
      </c>
      <c r="E324" s="183" t="s">
        <v>452</v>
      </c>
      <c r="F324" s="184" t="s">
        <v>453</v>
      </c>
      <c r="G324" s="185" t="s">
        <v>345</v>
      </c>
      <c r="H324" s="186">
        <v>3</v>
      </c>
      <c r="I324" s="187"/>
      <c r="J324" s="188">
        <f>ROUND(I324*H324,2)</f>
        <v>0</v>
      </c>
      <c r="K324" s="184" t="s">
        <v>196</v>
      </c>
      <c r="L324" s="42"/>
      <c r="M324" s="189" t="s">
        <v>79</v>
      </c>
      <c r="N324" s="190" t="s">
        <v>51</v>
      </c>
      <c r="O324" s="67"/>
      <c r="P324" s="191">
        <f>O324*H324</f>
        <v>0</v>
      </c>
      <c r="Q324" s="191">
        <v>1.2030000000000001E-2</v>
      </c>
      <c r="R324" s="191">
        <f>Q324*H324</f>
        <v>3.6090000000000004E-2</v>
      </c>
      <c r="S324" s="191">
        <v>0</v>
      </c>
      <c r="T324" s="192">
        <f>S324*H324</f>
        <v>0</v>
      </c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R324" s="193" t="s">
        <v>178</v>
      </c>
      <c r="AT324" s="193" t="s">
        <v>173</v>
      </c>
      <c r="AU324" s="193" t="s">
        <v>90</v>
      </c>
      <c r="AY324" s="19" t="s">
        <v>171</v>
      </c>
      <c r="BE324" s="194">
        <f>IF(N324="základní",J324,0)</f>
        <v>0</v>
      </c>
      <c r="BF324" s="194">
        <f>IF(N324="snížená",J324,0)</f>
        <v>0</v>
      </c>
      <c r="BG324" s="194">
        <f>IF(N324="zákl. přenesená",J324,0)</f>
        <v>0</v>
      </c>
      <c r="BH324" s="194">
        <f>IF(N324="sníž. přenesená",J324,0)</f>
        <v>0</v>
      </c>
      <c r="BI324" s="194">
        <f>IF(N324="nulová",J324,0)</f>
        <v>0</v>
      </c>
      <c r="BJ324" s="19" t="s">
        <v>88</v>
      </c>
      <c r="BK324" s="194">
        <f>ROUND(I324*H324,2)</f>
        <v>0</v>
      </c>
      <c r="BL324" s="19" t="s">
        <v>178</v>
      </c>
      <c r="BM324" s="193" t="s">
        <v>454</v>
      </c>
    </row>
    <row r="325" spans="1:65" s="2" customFormat="1" x14ac:dyDescent="0.2">
      <c r="A325" s="37"/>
      <c r="B325" s="38"/>
      <c r="C325" s="39"/>
      <c r="D325" s="228" t="s">
        <v>198</v>
      </c>
      <c r="E325" s="39"/>
      <c r="F325" s="229" t="s">
        <v>455</v>
      </c>
      <c r="G325" s="39"/>
      <c r="H325" s="39"/>
      <c r="I325" s="230"/>
      <c r="J325" s="39"/>
      <c r="K325" s="39"/>
      <c r="L325" s="42"/>
      <c r="M325" s="231"/>
      <c r="N325" s="232"/>
      <c r="O325" s="67"/>
      <c r="P325" s="67"/>
      <c r="Q325" s="67"/>
      <c r="R325" s="67"/>
      <c r="S325" s="67"/>
      <c r="T325" s="68"/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T325" s="19" t="s">
        <v>198</v>
      </c>
      <c r="AU325" s="19" t="s">
        <v>90</v>
      </c>
    </row>
    <row r="326" spans="1:65" s="13" customFormat="1" x14ac:dyDescent="0.2">
      <c r="B326" s="195"/>
      <c r="C326" s="196"/>
      <c r="D326" s="197" t="s">
        <v>180</v>
      </c>
      <c r="E326" s="198" t="s">
        <v>79</v>
      </c>
      <c r="F326" s="199" t="s">
        <v>181</v>
      </c>
      <c r="G326" s="196"/>
      <c r="H326" s="198" t="s">
        <v>79</v>
      </c>
      <c r="I326" s="200"/>
      <c r="J326" s="196"/>
      <c r="K326" s="196"/>
      <c r="L326" s="201"/>
      <c r="M326" s="202"/>
      <c r="N326" s="203"/>
      <c r="O326" s="203"/>
      <c r="P326" s="203"/>
      <c r="Q326" s="203"/>
      <c r="R326" s="203"/>
      <c r="S326" s="203"/>
      <c r="T326" s="204"/>
      <c r="AT326" s="205" t="s">
        <v>180</v>
      </c>
      <c r="AU326" s="205" t="s">
        <v>90</v>
      </c>
      <c r="AV326" s="13" t="s">
        <v>88</v>
      </c>
      <c r="AW326" s="13" t="s">
        <v>42</v>
      </c>
      <c r="AX326" s="13" t="s">
        <v>81</v>
      </c>
      <c r="AY326" s="205" t="s">
        <v>171</v>
      </c>
    </row>
    <row r="327" spans="1:65" s="14" customFormat="1" x14ac:dyDescent="0.2">
      <c r="B327" s="206"/>
      <c r="C327" s="207"/>
      <c r="D327" s="197" t="s">
        <v>180</v>
      </c>
      <c r="E327" s="208" t="s">
        <v>79</v>
      </c>
      <c r="F327" s="209" t="s">
        <v>421</v>
      </c>
      <c r="G327" s="207"/>
      <c r="H327" s="210">
        <v>1</v>
      </c>
      <c r="I327" s="211"/>
      <c r="J327" s="207"/>
      <c r="K327" s="207"/>
      <c r="L327" s="212"/>
      <c r="M327" s="213"/>
      <c r="N327" s="214"/>
      <c r="O327" s="214"/>
      <c r="P327" s="214"/>
      <c r="Q327" s="214"/>
      <c r="R327" s="214"/>
      <c r="S327" s="214"/>
      <c r="T327" s="215"/>
      <c r="AT327" s="216" t="s">
        <v>180</v>
      </c>
      <c r="AU327" s="216" t="s">
        <v>90</v>
      </c>
      <c r="AV327" s="14" t="s">
        <v>90</v>
      </c>
      <c r="AW327" s="14" t="s">
        <v>42</v>
      </c>
      <c r="AX327" s="14" t="s">
        <v>81</v>
      </c>
      <c r="AY327" s="216" t="s">
        <v>171</v>
      </c>
    </row>
    <row r="328" spans="1:65" s="14" customFormat="1" x14ac:dyDescent="0.2">
      <c r="B328" s="206"/>
      <c r="C328" s="207"/>
      <c r="D328" s="197" t="s">
        <v>180</v>
      </c>
      <c r="E328" s="208" t="s">
        <v>79</v>
      </c>
      <c r="F328" s="209" t="s">
        <v>411</v>
      </c>
      <c r="G328" s="207"/>
      <c r="H328" s="210">
        <v>1</v>
      </c>
      <c r="I328" s="211"/>
      <c r="J328" s="207"/>
      <c r="K328" s="207"/>
      <c r="L328" s="212"/>
      <c r="M328" s="213"/>
      <c r="N328" s="214"/>
      <c r="O328" s="214"/>
      <c r="P328" s="214"/>
      <c r="Q328" s="214"/>
      <c r="R328" s="214"/>
      <c r="S328" s="214"/>
      <c r="T328" s="215"/>
      <c r="AT328" s="216" t="s">
        <v>180</v>
      </c>
      <c r="AU328" s="216" t="s">
        <v>90</v>
      </c>
      <c r="AV328" s="14" t="s">
        <v>90</v>
      </c>
      <c r="AW328" s="14" t="s">
        <v>42</v>
      </c>
      <c r="AX328" s="14" t="s">
        <v>81</v>
      </c>
      <c r="AY328" s="216" t="s">
        <v>171</v>
      </c>
    </row>
    <row r="329" spans="1:65" s="14" customFormat="1" x14ac:dyDescent="0.2">
      <c r="B329" s="206"/>
      <c r="C329" s="207"/>
      <c r="D329" s="197" t="s">
        <v>180</v>
      </c>
      <c r="E329" s="208" t="s">
        <v>79</v>
      </c>
      <c r="F329" s="209" t="s">
        <v>422</v>
      </c>
      <c r="G329" s="207"/>
      <c r="H329" s="210">
        <v>1</v>
      </c>
      <c r="I329" s="211"/>
      <c r="J329" s="207"/>
      <c r="K329" s="207"/>
      <c r="L329" s="212"/>
      <c r="M329" s="213"/>
      <c r="N329" s="214"/>
      <c r="O329" s="214"/>
      <c r="P329" s="214"/>
      <c r="Q329" s="214"/>
      <c r="R329" s="214"/>
      <c r="S329" s="214"/>
      <c r="T329" s="215"/>
      <c r="AT329" s="216" t="s">
        <v>180</v>
      </c>
      <c r="AU329" s="216" t="s">
        <v>90</v>
      </c>
      <c r="AV329" s="14" t="s">
        <v>90</v>
      </c>
      <c r="AW329" s="14" t="s">
        <v>42</v>
      </c>
      <c r="AX329" s="14" t="s">
        <v>81</v>
      </c>
      <c r="AY329" s="216" t="s">
        <v>171</v>
      </c>
    </row>
    <row r="330" spans="1:65" s="15" customFormat="1" x14ac:dyDescent="0.2">
      <c r="B330" s="217"/>
      <c r="C330" s="218"/>
      <c r="D330" s="197" t="s">
        <v>180</v>
      </c>
      <c r="E330" s="219" t="s">
        <v>79</v>
      </c>
      <c r="F330" s="220" t="s">
        <v>183</v>
      </c>
      <c r="G330" s="218"/>
      <c r="H330" s="221">
        <v>3</v>
      </c>
      <c r="I330" s="222"/>
      <c r="J330" s="218"/>
      <c r="K330" s="218"/>
      <c r="L330" s="223"/>
      <c r="M330" s="224"/>
      <c r="N330" s="225"/>
      <c r="O330" s="225"/>
      <c r="P330" s="225"/>
      <c r="Q330" s="225"/>
      <c r="R330" s="225"/>
      <c r="S330" s="225"/>
      <c r="T330" s="226"/>
      <c r="AT330" s="227" t="s">
        <v>180</v>
      </c>
      <c r="AU330" s="227" t="s">
        <v>90</v>
      </c>
      <c r="AV330" s="15" t="s">
        <v>178</v>
      </c>
      <c r="AW330" s="15" t="s">
        <v>42</v>
      </c>
      <c r="AX330" s="15" t="s">
        <v>88</v>
      </c>
      <c r="AY330" s="227" t="s">
        <v>171</v>
      </c>
    </row>
    <row r="331" spans="1:65" s="2" customFormat="1" ht="16.5" customHeight="1" x14ac:dyDescent="0.2">
      <c r="A331" s="37"/>
      <c r="B331" s="38"/>
      <c r="C331" s="233" t="s">
        <v>456</v>
      </c>
      <c r="D331" s="233" t="s">
        <v>202</v>
      </c>
      <c r="E331" s="234" t="s">
        <v>457</v>
      </c>
      <c r="F331" s="235" t="s">
        <v>458</v>
      </c>
      <c r="G331" s="236" t="s">
        <v>345</v>
      </c>
      <c r="H331" s="237">
        <v>3</v>
      </c>
      <c r="I331" s="238"/>
      <c r="J331" s="239">
        <f>ROUND(I331*H331,2)</f>
        <v>0</v>
      </c>
      <c r="K331" s="235" t="s">
        <v>196</v>
      </c>
      <c r="L331" s="240"/>
      <c r="M331" s="241" t="s">
        <v>79</v>
      </c>
      <c r="N331" s="242" t="s">
        <v>51</v>
      </c>
      <c r="O331" s="67"/>
      <c r="P331" s="191">
        <f>O331*H331</f>
        <v>0</v>
      </c>
      <c r="Q331" s="191">
        <v>0.50800000000000001</v>
      </c>
      <c r="R331" s="191">
        <f>Q331*H331</f>
        <v>1.524</v>
      </c>
      <c r="S331" s="191">
        <v>0</v>
      </c>
      <c r="T331" s="192">
        <f>S331*H331</f>
        <v>0</v>
      </c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R331" s="193" t="s">
        <v>205</v>
      </c>
      <c r="AT331" s="193" t="s">
        <v>202</v>
      </c>
      <c r="AU331" s="193" t="s">
        <v>90</v>
      </c>
      <c r="AY331" s="19" t="s">
        <v>171</v>
      </c>
      <c r="BE331" s="194">
        <f>IF(N331="základní",J331,0)</f>
        <v>0</v>
      </c>
      <c r="BF331" s="194">
        <f>IF(N331="snížená",J331,0)</f>
        <v>0</v>
      </c>
      <c r="BG331" s="194">
        <f>IF(N331="zákl. přenesená",J331,0)</f>
        <v>0</v>
      </c>
      <c r="BH331" s="194">
        <f>IF(N331="sníž. přenesená",J331,0)</f>
        <v>0</v>
      </c>
      <c r="BI331" s="194">
        <f>IF(N331="nulová",J331,0)</f>
        <v>0</v>
      </c>
      <c r="BJ331" s="19" t="s">
        <v>88</v>
      </c>
      <c r="BK331" s="194">
        <f>ROUND(I331*H331,2)</f>
        <v>0</v>
      </c>
      <c r="BL331" s="19" t="s">
        <v>178</v>
      </c>
      <c r="BM331" s="193" t="s">
        <v>459</v>
      </c>
    </row>
    <row r="332" spans="1:65" s="2" customFormat="1" ht="16.5" customHeight="1" x14ac:dyDescent="0.2">
      <c r="A332" s="37"/>
      <c r="B332" s="38"/>
      <c r="C332" s="182" t="s">
        <v>460</v>
      </c>
      <c r="D332" s="182" t="s">
        <v>173</v>
      </c>
      <c r="E332" s="183" t="s">
        <v>461</v>
      </c>
      <c r="F332" s="184" t="s">
        <v>462</v>
      </c>
      <c r="G332" s="185" t="s">
        <v>345</v>
      </c>
      <c r="H332" s="186">
        <v>1</v>
      </c>
      <c r="I332" s="187"/>
      <c r="J332" s="188">
        <f>ROUND(I332*H332,2)</f>
        <v>0</v>
      </c>
      <c r="K332" s="184" t="s">
        <v>196</v>
      </c>
      <c r="L332" s="42"/>
      <c r="M332" s="189" t="s">
        <v>79</v>
      </c>
      <c r="N332" s="190" t="s">
        <v>51</v>
      </c>
      <c r="O332" s="67"/>
      <c r="P332" s="191">
        <f>O332*H332</f>
        <v>0</v>
      </c>
      <c r="Q332" s="191">
        <v>1.218E-2</v>
      </c>
      <c r="R332" s="191">
        <f>Q332*H332</f>
        <v>1.218E-2</v>
      </c>
      <c r="S332" s="191">
        <v>0</v>
      </c>
      <c r="T332" s="192">
        <f>S332*H332</f>
        <v>0</v>
      </c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R332" s="193" t="s">
        <v>178</v>
      </c>
      <c r="AT332" s="193" t="s">
        <v>173</v>
      </c>
      <c r="AU332" s="193" t="s">
        <v>90</v>
      </c>
      <c r="AY332" s="19" t="s">
        <v>171</v>
      </c>
      <c r="BE332" s="194">
        <f>IF(N332="základní",J332,0)</f>
        <v>0</v>
      </c>
      <c r="BF332" s="194">
        <f>IF(N332="snížená",J332,0)</f>
        <v>0</v>
      </c>
      <c r="BG332" s="194">
        <f>IF(N332="zákl. přenesená",J332,0)</f>
        <v>0</v>
      </c>
      <c r="BH332" s="194">
        <f>IF(N332="sníž. přenesená",J332,0)</f>
        <v>0</v>
      </c>
      <c r="BI332" s="194">
        <f>IF(N332="nulová",J332,0)</f>
        <v>0</v>
      </c>
      <c r="BJ332" s="19" t="s">
        <v>88</v>
      </c>
      <c r="BK332" s="194">
        <f>ROUND(I332*H332,2)</f>
        <v>0</v>
      </c>
      <c r="BL332" s="19" t="s">
        <v>178</v>
      </c>
      <c r="BM332" s="193" t="s">
        <v>463</v>
      </c>
    </row>
    <row r="333" spans="1:65" s="2" customFormat="1" x14ac:dyDescent="0.2">
      <c r="A333" s="37"/>
      <c r="B333" s="38"/>
      <c r="C333" s="39"/>
      <c r="D333" s="228" t="s">
        <v>198</v>
      </c>
      <c r="E333" s="39"/>
      <c r="F333" s="229" t="s">
        <v>464</v>
      </c>
      <c r="G333" s="39"/>
      <c r="H333" s="39"/>
      <c r="I333" s="230"/>
      <c r="J333" s="39"/>
      <c r="K333" s="39"/>
      <c r="L333" s="42"/>
      <c r="M333" s="231"/>
      <c r="N333" s="232"/>
      <c r="O333" s="67"/>
      <c r="P333" s="67"/>
      <c r="Q333" s="67"/>
      <c r="R333" s="67"/>
      <c r="S333" s="67"/>
      <c r="T333" s="68"/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T333" s="19" t="s">
        <v>198</v>
      </c>
      <c r="AU333" s="19" t="s">
        <v>90</v>
      </c>
    </row>
    <row r="334" spans="1:65" s="13" customFormat="1" x14ac:dyDescent="0.2">
      <c r="B334" s="195"/>
      <c r="C334" s="196"/>
      <c r="D334" s="197" t="s">
        <v>180</v>
      </c>
      <c r="E334" s="198" t="s">
        <v>79</v>
      </c>
      <c r="F334" s="199" t="s">
        <v>181</v>
      </c>
      <c r="G334" s="196"/>
      <c r="H334" s="198" t="s">
        <v>79</v>
      </c>
      <c r="I334" s="200"/>
      <c r="J334" s="196"/>
      <c r="K334" s="196"/>
      <c r="L334" s="201"/>
      <c r="M334" s="202"/>
      <c r="N334" s="203"/>
      <c r="O334" s="203"/>
      <c r="P334" s="203"/>
      <c r="Q334" s="203"/>
      <c r="R334" s="203"/>
      <c r="S334" s="203"/>
      <c r="T334" s="204"/>
      <c r="AT334" s="205" t="s">
        <v>180</v>
      </c>
      <c r="AU334" s="205" t="s">
        <v>90</v>
      </c>
      <c r="AV334" s="13" t="s">
        <v>88</v>
      </c>
      <c r="AW334" s="13" t="s">
        <v>42</v>
      </c>
      <c r="AX334" s="13" t="s">
        <v>81</v>
      </c>
      <c r="AY334" s="205" t="s">
        <v>171</v>
      </c>
    </row>
    <row r="335" spans="1:65" s="14" customFormat="1" x14ac:dyDescent="0.2">
      <c r="B335" s="206"/>
      <c r="C335" s="207"/>
      <c r="D335" s="197" t="s">
        <v>180</v>
      </c>
      <c r="E335" s="208" t="s">
        <v>79</v>
      </c>
      <c r="F335" s="209" t="s">
        <v>352</v>
      </c>
      <c r="G335" s="207"/>
      <c r="H335" s="210">
        <v>1</v>
      </c>
      <c r="I335" s="211"/>
      <c r="J335" s="207"/>
      <c r="K335" s="207"/>
      <c r="L335" s="212"/>
      <c r="M335" s="213"/>
      <c r="N335" s="214"/>
      <c r="O335" s="214"/>
      <c r="P335" s="214"/>
      <c r="Q335" s="214"/>
      <c r="R335" s="214"/>
      <c r="S335" s="214"/>
      <c r="T335" s="215"/>
      <c r="AT335" s="216" t="s">
        <v>180</v>
      </c>
      <c r="AU335" s="216" t="s">
        <v>90</v>
      </c>
      <c r="AV335" s="14" t="s">
        <v>90</v>
      </c>
      <c r="AW335" s="14" t="s">
        <v>42</v>
      </c>
      <c r="AX335" s="14" t="s">
        <v>81</v>
      </c>
      <c r="AY335" s="216" t="s">
        <v>171</v>
      </c>
    </row>
    <row r="336" spans="1:65" s="15" customFormat="1" x14ac:dyDescent="0.2">
      <c r="B336" s="217"/>
      <c r="C336" s="218"/>
      <c r="D336" s="197" t="s">
        <v>180</v>
      </c>
      <c r="E336" s="219" t="s">
        <v>79</v>
      </c>
      <c r="F336" s="220" t="s">
        <v>183</v>
      </c>
      <c r="G336" s="218"/>
      <c r="H336" s="221">
        <v>1</v>
      </c>
      <c r="I336" s="222"/>
      <c r="J336" s="218"/>
      <c r="K336" s="218"/>
      <c r="L336" s="223"/>
      <c r="M336" s="224"/>
      <c r="N336" s="225"/>
      <c r="O336" s="225"/>
      <c r="P336" s="225"/>
      <c r="Q336" s="225"/>
      <c r="R336" s="225"/>
      <c r="S336" s="225"/>
      <c r="T336" s="226"/>
      <c r="AT336" s="227" t="s">
        <v>180</v>
      </c>
      <c r="AU336" s="227" t="s">
        <v>90</v>
      </c>
      <c r="AV336" s="15" t="s">
        <v>178</v>
      </c>
      <c r="AW336" s="15" t="s">
        <v>42</v>
      </c>
      <c r="AX336" s="15" t="s">
        <v>88</v>
      </c>
      <c r="AY336" s="227" t="s">
        <v>171</v>
      </c>
    </row>
    <row r="337" spans="1:65" s="2" customFormat="1" ht="16.5" customHeight="1" x14ac:dyDescent="0.2">
      <c r="A337" s="37"/>
      <c r="B337" s="38"/>
      <c r="C337" s="233" t="s">
        <v>465</v>
      </c>
      <c r="D337" s="233" t="s">
        <v>202</v>
      </c>
      <c r="E337" s="234" t="s">
        <v>466</v>
      </c>
      <c r="F337" s="235" t="s">
        <v>467</v>
      </c>
      <c r="G337" s="236" t="s">
        <v>345</v>
      </c>
      <c r="H337" s="237">
        <v>1</v>
      </c>
      <c r="I337" s="238"/>
      <c r="J337" s="239">
        <f>ROUND(I337*H337,2)</f>
        <v>0</v>
      </c>
      <c r="K337" s="235" t="s">
        <v>196</v>
      </c>
      <c r="L337" s="240"/>
      <c r="M337" s="241" t="s">
        <v>79</v>
      </c>
      <c r="N337" s="242" t="s">
        <v>51</v>
      </c>
      <c r="O337" s="67"/>
      <c r="P337" s="191">
        <f>O337*H337</f>
        <v>0</v>
      </c>
      <c r="Q337" s="191">
        <v>0.58499999999999996</v>
      </c>
      <c r="R337" s="191">
        <f>Q337*H337</f>
        <v>0.58499999999999996</v>
      </c>
      <c r="S337" s="191">
        <v>0</v>
      </c>
      <c r="T337" s="192">
        <f>S337*H337</f>
        <v>0</v>
      </c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R337" s="193" t="s">
        <v>205</v>
      </c>
      <c r="AT337" s="193" t="s">
        <v>202</v>
      </c>
      <c r="AU337" s="193" t="s">
        <v>90</v>
      </c>
      <c r="AY337" s="19" t="s">
        <v>171</v>
      </c>
      <c r="BE337" s="194">
        <f>IF(N337="základní",J337,0)</f>
        <v>0</v>
      </c>
      <c r="BF337" s="194">
        <f>IF(N337="snížená",J337,0)</f>
        <v>0</v>
      </c>
      <c r="BG337" s="194">
        <f>IF(N337="zákl. přenesená",J337,0)</f>
        <v>0</v>
      </c>
      <c r="BH337" s="194">
        <f>IF(N337="sníž. přenesená",J337,0)</f>
        <v>0</v>
      </c>
      <c r="BI337" s="194">
        <f>IF(N337="nulová",J337,0)</f>
        <v>0</v>
      </c>
      <c r="BJ337" s="19" t="s">
        <v>88</v>
      </c>
      <c r="BK337" s="194">
        <f>ROUND(I337*H337,2)</f>
        <v>0</v>
      </c>
      <c r="BL337" s="19" t="s">
        <v>178</v>
      </c>
      <c r="BM337" s="193" t="s">
        <v>468</v>
      </c>
    </row>
    <row r="338" spans="1:65" s="2" customFormat="1" ht="21.75" customHeight="1" x14ac:dyDescent="0.2">
      <c r="A338" s="37"/>
      <c r="B338" s="38"/>
      <c r="C338" s="182" t="s">
        <v>469</v>
      </c>
      <c r="D338" s="182" t="s">
        <v>173</v>
      </c>
      <c r="E338" s="183" t="s">
        <v>470</v>
      </c>
      <c r="F338" s="184" t="s">
        <v>471</v>
      </c>
      <c r="G338" s="185" t="s">
        <v>127</v>
      </c>
      <c r="H338" s="186">
        <v>332.90600000000001</v>
      </c>
      <c r="I338" s="187"/>
      <c r="J338" s="188">
        <f>ROUND(I338*H338,2)</f>
        <v>0</v>
      </c>
      <c r="K338" s="184" t="s">
        <v>196</v>
      </c>
      <c r="L338" s="42"/>
      <c r="M338" s="189" t="s">
        <v>79</v>
      </c>
      <c r="N338" s="190" t="s">
        <v>51</v>
      </c>
      <c r="O338" s="67"/>
      <c r="P338" s="191">
        <f>O338*H338</f>
        <v>0</v>
      </c>
      <c r="Q338" s="191">
        <v>5.45E-3</v>
      </c>
      <c r="R338" s="191">
        <f>Q338*H338</f>
        <v>1.8143377000000001</v>
      </c>
      <c r="S338" s="191">
        <v>0</v>
      </c>
      <c r="T338" s="192">
        <f>S338*H338</f>
        <v>0</v>
      </c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R338" s="193" t="s">
        <v>178</v>
      </c>
      <c r="AT338" s="193" t="s">
        <v>173</v>
      </c>
      <c r="AU338" s="193" t="s">
        <v>90</v>
      </c>
      <c r="AY338" s="19" t="s">
        <v>171</v>
      </c>
      <c r="BE338" s="194">
        <f>IF(N338="základní",J338,0)</f>
        <v>0</v>
      </c>
      <c r="BF338" s="194">
        <f>IF(N338="snížená",J338,0)</f>
        <v>0</v>
      </c>
      <c r="BG338" s="194">
        <f>IF(N338="zákl. přenesená",J338,0)</f>
        <v>0</v>
      </c>
      <c r="BH338" s="194">
        <f>IF(N338="sníž. přenesená",J338,0)</f>
        <v>0</v>
      </c>
      <c r="BI338" s="194">
        <f>IF(N338="nulová",J338,0)</f>
        <v>0</v>
      </c>
      <c r="BJ338" s="19" t="s">
        <v>88</v>
      </c>
      <c r="BK338" s="194">
        <f>ROUND(I338*H338,2)</f>
        <v>0</v>
      </c>
      <c r="BL338" s="19" t="s">
        <v>178</v>
      </c>
      <c r="BM338" s="193" t="s">
        <v>472</v>
      </c>
    </row>
    <row r="339" spans="1:65" s="2" customFormat="1" x14ac:dyDescent="0.2">
      <c r="A339" s="37"/>
      <c r="B339" s="38"/>
      <c r="C339" s="39"/>
      <c r="D339" s="228" t="s">
        <v>198</v>
      </c>
      <c r="E339" s="39"/>
      <c r="F339" s="229" t="s">
        <v>473</v>
      </c>
      <c r="G339" s="39"/>
      <c r="H339" s="39"/>
      <c r="I339" s="230"/>
      <c r="J339" s="39"/>
      <c r="K339" s="39"/>
      <c r="L339" s="42"/>
      <c r="M339" s="231"/>
      <c r="N339" s="232"/>
      <c r="O339" s="67"/>
      <c r="P339" s="67"/>
      <c r="Q339" s="67"/>
      <c r="R339" s="67"/>
      <c r="S339" s="67"/>
      <c r="T339" s="68"/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T339" s="19" t="s">
        <v>198</v>
      </c>
      <c r="AU339" s="19" t="s">
        <v>90</v>
      </c>
    </row>
    <row r="340" spans="1:65" s="13" customFormat="1" x14ac:dyDescent="0.2">
      <c r="B340" s="195"/>
      <c r="C340" s="196"/>
      <c r="D340" s="197" t="s">
        <v>180</v>
      </c>
      <c r="E340" s="198" t="s">
        <v>79</v>
      </c>
      <c r="F340" s="199" t="s">
        <v>181</v>
      </c>
      <c r="G340" s="196"/>
      <c r="H340" s="198" t="s">
        <v>79</v>
      </c>
      <c r="I340" s="200"/>
      <c r="J340" s="196"/>
      <c r="K340" s="196"/>
      <c r="L340" s="201"/>
      <c r="M340" s="202"/>
      <c r="N340" s="203"/>
      <c r="O340" s="203"/>
      <c r="P340" s="203"/>
      <c r="Q340" s="203"/>
      <c r="R340" s="203"/>
      <c r="S340" s="203"/>
      <c r="T340" s="204"/>
      <c r="AT340" s="205" t="s">
        <v>180</v>
      </c>
      <c r="AU340" s="205" t="s">
        <v>90</v>
      </c>
      <c r="AV340" s="13" t="s">
        <v>88</v>
      </c>
      <c r="AW340" s="13" t="s">
        <v>42</v>
      </c>
      <c r="AX340" s="13" t="s">
        <v>81</v>
      </c>
      <c r="AY340" s="205" t="s">
        <v>171</v>
      </c>
    </row>
    <row r="341" spans="1:65" s="14" customFormat="1" x14ac:dyDescent="0.2">
      <c r="B341" s="206"/>
      <c r="C341" s="207"/>
      <c r="D341" s="197" t="s">
        <v>180</v>
      </c>
      <c r="E341" s="208" t="s">
        <v>79</v>
      </c>
      <c r="F341" s="209" t="s">
        <v>474</v>
      </c>
      <c r="G341" s="207"/>
      <c r="H341" s="210">
        <v>65.048000000000002</v>
      </c>
      <c r="I341" s="211"/>
      <c r="J341" s="207"/>
      <c r="K341" s="207"/>
      <c r="L341" s="212"/>
      <c r="M341" s="213"/>
      <c r="N341" s="214"/>
      <c r="O341" s="214"/>
      <c r="P341" s="214"/>
      <c r="Q341" s="214"/>
      <c r="R341" s="214"/>
      <c r="S341" s="214"/>
      <c r="T341" s="215"/>
      <c r="AT341" s="216" t="s">
        <v>180</v>
      </c>
      <c r="AU341" s="216" t="s">
        <v>90</v>
      </c>
      <c r="AV341" s="14" t="s">
        <v>90</v>
      </c>
      <c r="AW341" s="14" t="s">
        <v>42</v>
      </c>
      <c r="AX341" s="14" t="s">
        <v>81</v>
      </c>
      <c r="AY341" s="216" t="s">
        <v>171</v>
      </c>
    </row>
    <row r="342" spans="1:65" s="14" customFormat="1" x14ac:dyDescent="0.2">
      <c r="B342" s="206"/>
      <c r="C342" s="207"/>
      <c r="D342" s="197" t="s">
        <v>180</v>
      </c>
      <c r="E342" s="208" t="s">
        <v>79</v>
      </c>
      <c r="F342" s="209" t="s">
        <v>475</v>
      </c>
      <c r="G342" s="207"/>
      <c r="H342" s="210">
        <v>54.207999999999998</v>
      </c>
      <c r="I342" s="211"/>
      <c r="J342" s="207"/>
      <c r="K342" s="207"/>
      <c r="L342" s="212"/>
      <c r="M342" s="213"/>
      <c r="N342" s="214"/>
      <c r="O342" s="214"/>
      <c r="P342" s="214"/>
      <c r="Q342" s="214"/>
      <c r="R342" s="214"/>
      <c r="S342" s="214"/>
      <c r="T342" s="215"/>
      <c r="AT342" s="216" t="s">
        <v>180</v>
      </c>
      <c r="AU342" s="216" t="s">
        <v>90</v>
      </c>
      <c r="AV342" s="14" t="s">
        <v>90</v>
      </c>
      <c r="AW342" s="14" t="s">
        <v>42</v>
      </c>
      <c r="AX342" s="14" t="s">
        <v>81</v>
      </c>
      <c r="AY342" s="216" t="s">
        <v>171</v>
      </c>
    </row>
    <row r="343" spans="1:65" s="14" customFormat="1" x14ac:dyDescent="0.2">
      <c r="B343" s="206"/>
      <c r="C343" s="207"/>
      <c r="D343" s="197" t="s">
        <v>180</v>
      </c>
      <c r="E343" s="208" t="s">
        <v>79</v>
      </c>
      <c r="F343" s="209" t="s">
        <v>476</v>
      </c>
      <c r="G343" s="207"/>
      <c r="H343" s="210">
        <v>124.898</v>
      </c>
      <c r="I343" s="211"/>
      <c r="J343" s="207"/>
      <c r="K343" s="207"/>
      <c r="L343" s="212"/>
      <c r="M343" s="213"/>
      <c r="N343" s="214"/>
      <c r="O343" s="214"/>
      <c r="P343" s="214"/>
      <c r="Q343" s="214"/>
      <c r="R343" s="214"/>
      <c r="S343" s="214"/>
      <c r="T343" s="215"/>
      <c r="AT343" s="216" t="s">
        <v>180</v>
      </c>
      <c r="AU343" s="216" t="s">
        <v>90</v>
      </c>
      <c r="AV343" s="14" t="s">
        <v>90</v>
      </c>
      <c r="AW343" s="14" t="s">
        <v>42</v>
      </c>
      <c r="AX343" s="14" t="s">
        <v>81</v>
      </c>
      <c r="AY343" s="216" t="s">
        <v>171</v>
      </c>
    </row>
    <row r="344" spans="1:65" s="14" customFormat="1" x14ac:dyDescent="0.2">
      <c r="B344" s="206"/>
      <c r="C344" s="207"/>
      <c r="D344" s="197" t="s">
        <v>180</v>
      </c>
      <c r="E344" s="208" t="s">
        <v>79</v>
      </c>
      <c r="F344" s="209" t="s">
        <v>477</v>
      </c>
      <c r="G344" s="207"/>
      <c r="H344" s="210">
        <v>88.751999999999995</v>
      </c>
      <c r="I344" s="211"/>
      <c r="J344" s="207"/>
      <c r="K344" s="207"/>
      <c r="L344" s="212"/>
      <c r="M344" s="213"/>
      <c r="N344" s="214"/>
      <c r="O344" s="214"/>
      <c r="P344" s="214"/>
      <c r="Q344" s="214"/>
      <c r="R344" s="214"/>
      <c r="S344" s="214"/>
      <c r="T344" s="215"/>
      <c r="AT344" s="216" t="s">
        <v>180</v>
      </c>
      <c r="AU344" s="216" t="s">
        <v>90</v>
      </c>
      <c r="AV344" s="14" t="s">
        <v>90</v>
      </c>
      <c r="AW344" s="14" t="s">
        <v>42</v>
      </c>
      <c r="AX344" s="14" t="s">
        <v>81</v>
      </c>
      <c r="AY344" s="216" t="s">
        <v>171</v>
      </c>
    </row>
    <row r="345" spans="1:65" s="15" customFormat="1" x14ac:dyDescent="0.2">
      <c r="B345" s="217"/>
      <c r="C345" s="218"/>
      <c r="D345" s="197" t="s">
        <v>180</v>
      </c>
      <c r="E345" s="219" t="s">
        <v>79</v>
      </c>
      <c r="F345" s="220" t="s">
        <v>183</v>
      </c>
      <c r="G345" s="218"/>
      <c r="H345" s="221">
        <v>332.90600000000001</v>
      </c>
      <c r="I345" s="222"/>
      <c r="J345" s="218"/>
      <c r="K345" s="218"/>
      <c r="L345" s="223"/>
      <c r="M345" s="224"/>
      <c r="N345" s="225"/>
      <c r="O345" s="225"/>
      <c r="P345" s="225"/>
      <c r="Q345" s="225"/>
      <c r="R345" s="225"/>
      <c r="S345" s="225"/>
      <c r="T345" s="226"/>
      <c r="AT345" s="227" t="s">
        <v>180</v>
      </c>
      <c r="AU345" s="227" t="s">
        <v>90</v>
      </c>
      <c r="AV345" s="15" t="s">
        <v>178</v>
      </c>
      <c r="AW345" s="15" t="s">
        <v>42</v>
      </c>
      <c r="AX345" s="15" t="s">
        <v>88</v>
      </c>
      <c r="AY345" s="227" t="s">
        <v>171</v>
      </c>
    </row>
    <row r="346" spans="1:65" s="2" customFormat="1" ht="24.2" customHeight="1" x14ac:dyDescent="0.2">
      <c r="A346" s="37"/>
      <c r="B346" s="38"/>
      <c r="C346" s="182" t="s">
        <v>478</v>
      </c>
      <c r="D346" s="182" t="s">
        <v>173</v>
      </c>
      <c r="E346" s="183" t="s">
        <v>479</v>
      </c>
      <c r="F346" s="184" t="s">
        <v>480</v>
      </c>
      <c r="G346" s="185" t="s">
        <v>127</v>
      </c>
      <c r="H346" s="186">
        <v>332.90600000000001</v>
      </c>
      <c r="I346" s="187"/>
      <c r="J346" s="188">
        <f>ROUND(I346*H346,2)</f>
        <v>0</v>
      </c>
      <c r="K346" s="184" t="s">
        <v>196</v>
      </c>
      <c r="L346" s="42"/>
      <c r="M346" s="189" t="s">
        <v>79</v>
      </c>
      <c r="N346" s="190" t="s">
        <v>51</v>
      </c>
      <c r="O346" s="67"/>
      <c r="P346" s="191">
        <f>O346*H346</f>
        <v>0</v>
      </c>
      <c r="Q346" s="191">
        <v>0</v>
      </c>
      <c r="R346" s="191">
        <f>Q346*H346</f>
        <v>0</v>
      </c>
      <c r="S346" s="191">
        <v>0</v>
      </c>
      <c r="T346" s="192">
        <f>S346*H346</f>
        <v>0</v>
      </c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R346" s="193" t="s">
        <v>178</v>
      </c>
      <c r="AT346" s="193" t="s">
        <v>173</v>
      </c>
      <c r="AU346" s="193" t="s">
        <v>90</v>
      </c>
      <c r="AY346" s="19" t="s">
        <v>171</v>
      </c>
      <c r="BE346" s="194">
        <f>IF(N346="základní",J346,0)</f>
        <v>0</v>
      </c>
      <c r="BF346" s="194">
        <f>IF(N346="snížená",J346,0)</f>
        <v>0</v>
      </c>
      <c r="BG346" s="194">
        <f>IF(N346="zákl. přenesená",J346,0)</f>
        <v>0</v>
      </c>
      <c r="BH346" s="194">
        <f>IF(N346="sníž. přenesená",J346,0)</f>
        <v>0</v>
      </c>
      <c r="BI346" s="194">
        <f>IF(N346="nulová",J346,0)</f>
        <v>0</v>
      </c>
      <c r="BJ346" s="19" t="s">
        <v>88</v>
      </c>
      <c r="BK346" s="194">
        <f>ROUND(I346*H346,2)</f>
        <v>0</v>
      </c>
      <c r="BL346" s="19" t="s">
        <v>178</v>
      </c>
      <c r="BM346" s="193" t="s">
        <v>481</v>
      </c>
    </row>
    <row r="347" spans="1:65" s="2" customFormat="1" x14ac:dyDescent="0.2">
      <c r="A347" s="37"/>
      <c r="B347" s="38"/>
      <c r="C347" s="39"/>
      <c r="D347" s="228" t="s">
        <v>198</v>
      </c>
      <c r="E347" s="39"/>
      <c r="F347" s="229" t="s">
        <v>482</v>
      </c>
      <c r="G347" s="39"/>
      <c r="H347" s="39"/>
      <c r="I347" s="230"/>
      <c r="J347" s="39"/>
      <c r="K347" s="39"/>
      <c r="L347" s="42"/>
      <c r="M347" s="231"/>
      <c r="N347" s="232"/>
      <c r="O347" s="67"/>
      <c r="P347" s="67"/>
      <c r="Q347" s="67"/>
      <c r="R347" s="67"/>
      <c r="S347" s="67"/>
      <c r="T347" s="68"/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T347" s="19" t="s">
        <v>198</v>
      </c>
      <c r="AU347" s="19" t="s">
        <v>90</v>
      </c>
    </row>
    <row r="348" spans="1:65" s="2" customFormat="1" ht="21.75" customHeight="1" x14ac:dyDescent="0.2">
      <c r="A348" s="37"/>
      <c r="B348" s="38"/>
      <c r="C348" s="182" t="s">
        <v>483</v>
      </c>
      <c r="D348" s="182" t="s">
        <v>173</v>
      </c>
      <c r="E348" s="183" t="s">
        <v>484</v>
      </c>
      <c r="F348" s="184" t="s">
        <v>485</v>
      </c>
      <c r="G348" s="185" t="s">
        <v>127</v>
      </c>
      <c r="H348" s="186">
        <v>21.86</v>
      </c>
      <c r="I348" s="187"/>
      <c r="J348" s="188">
        <f>ROUND(I348*H348,2)</f>
        <v>0</v>
      </c>
      <c r="K348" s="184" t="s">
        <v>196</v>
      </c>
      <c r="L348" s="42"/>
      <c r="M348" s="189" t="s">
        <v>79</v>
      </c>
      <c r="N348" s="190" t="s">
        <v>51</v>
      </c>
      <c r="O348" s="67"/>
      <c r="P348" s="191">
        <f>O348*H348</f>
        <v>0</v>
      </c>
      <c r="Q348" s="191">
        <v>1.7160000000000002E-2</v>
      </c>
      <c r="R348" s="191">
        <f>Q348*H348</f>
        <v>0.37511760000000005</v>
      </c>
      <c r="S348" s="191">
        <v>0</v>
      </c>
      <c r="T348" s="192">
        <f>S348*H348</f>
        <v>0</v>
      </c>
      <c r="U348" s="37"/>
      <c r="V348" s="37"/>
      <c r="W348" s="37"/>
      <c r="X348" s="37"/>
      <c r="Y348" s="37"/>
      <c r="Z348" s="37"/>
      <c r="AA348" s="37"/>
      <c r="AB348" s="37"/>
      <c r="AC348" s="37"/>
      <c r="AD348" s="37"/>
      <c r="AE348" s="37"/>
      <c r="AR348" s="193" t="s">
        <v>178</v>
      </c>
      <c r="AT348" s="193" t="s">
        <v>173</v>
      </c>
      <c r="AU348" s="193" t="s">
        <v>90</v>
      </c>
      <c r="AY348" s="19" t="s">
        <v>171</v>
      </c>
      <c r="BE348" s="194">
        <f>IF(N348="základní",J348,0)</f>
        <v>0</v>
      </c>
      <c r="BF348" s="194">
        <f>IF(N348="snížená",J348,0)</f>
        <v>0</v>
      </c>
      <c r="BG348" s="194">
        <f>IF(N348="zákl. přenesená",J348,0)</f>
        <v>0</v>
      </c>
      <c r="BH348" s="194">
        <f>IF(N348="sníž. přenesená",J348,0)</f>
        <v>0</v>
      </c>
      <c r="BI348" s="194">
        <f>IF(N348="nulová",J348,0)</f>
        <v>0</v>
      </c>
      <c r="BJ348" s="19" t="s">
        <v>88</v>
      </c>
      <c r="BK348" s="194">
        <f>ROUND(I348*H348,2)</f>
        <v>0</v>
      </c>
      <c r="BL348" s="19" t="s">
        <v>178</v>
      </c>
      <c r="BM348" s="193" t="s">
        <v>486</v>
      </c>
    </row>
    <row r="349" spans="1:65" s="2" customFormat="1" x14ac:dyDescent="0.2">
      <c r="A349" s="37"/>
      <c r="B349" s="38"/>
      <c r="C349" s="39"/>
      <c r="D349" s="228" t="s">
        <v>198</v>
      </c>
      <c r="E349" s="39"/>
      <c r="F349" s="229" t="s">
        <v>487</v>
      </c>
      <c r="G349" s="39"/>
      <c r="H349" s="39"/>
      <c r="I349" s="230"/>
      <c r="J349" s="39"/>
      <c r="K349" s="39"/>
      <c r="L349" s="42"/>
      <c r="M349" s="231"/>
      <c r="N349" s="232"/>
      <c r="O349" s="67"/>
      <c r="P349" s="67"/>
      <c r="Q349" s="67"/>
      <c r="R349" s="67"/>
      <c r="S349" s="67"/>
      <c r="T349" s="68"/>
      <c r="U349" s="37"/>
      <c r="V349" s="37"/>
      <c r="W349" s="37"/>
      <c r="X349" s="37"/>
      <c r="Y349" s="37"/>
      <c r="Z349" s="37"/>
      <c r="AA349" s="37"/>
      <c r="AB349" s="37"/>
      <c r="AC349" s="37"/>
      <c r="AD349" s="37"/>
      <c r="AE349" s="37"/>
      <c r="AT349" s="19" t="s">
        <v>198</v>
      </c>
      <c r="AU349" s="19" t="s">
        <v>90</v>
      </c>
    </row>
    <row r="350" spans="1:65" s="13" customFormat="1" x14ac:dyDescent="0.2">
      <c r="B350" s="195"/>
      <c r="C350" s="196"/>
      <c r="D350" s="197" t="s">
        <v>180</v>
      </c>
      <c r="E350" s="198" t="s">
        <v>79</v>
      </c>
      <c r="F350" s="199" t="s">
        <v>181</v>
      </c>
      <c r="G350" s="196"/>
      <c r="H350" s="198" t="s">
        <v>79</v>
      </c>
      <c r="I350" s="200"/>
      <c r="J350" s="196"/>
      <c r="K350" s="196"/>
      <c r="L350" s="201"/>
      <c r="M350" s="202"/>
      <c r="N350" s="203"/>
      <c r="O350" s="203"/>
      <c r="P350" s="203"/>
      <c r="Q350" s="203"/>
      <c r="R350" s="203"/>
      <c r="S350" s="203"/>
      <c r="T350" s="204"/>
      <c r="AT350" s="205" t="s">
        <v>180</v>
      </c>
      <c r="AU350" s="205" t="s">
        <v>90</v>
      </c>
      <c r="AV350" s="13" t="s">
        <v>88</v>
      </c>
      <c r="AW350" s="13" t="s">
        <v>42</v>
      </c>
      <c r="AX350" s="13" t="s">
        <v>81</v>
      </c>
      <c r="AY350" s="205" t="s">
        <v>171</v>
      </c>
    </row>
    <row r="351" spans="1:65" s="14" customFormat="1" x14ac:dyDescent="0.2">
      <c r="B351" s="206"/>
      <c r="C351" s="207"/>
      <c r="D351" s="197" t="s">
        <v>180</v>
      </c>
      <c r="E351" s="208" t="s">
        <v>79</v>
      </c>
      <c r="F351" s="209" t="s">
        <v>488</v>
      </c>
      <c r="G351" s="207"/>
      <c r="H351" s="210">
        <v>3.18</v>
      </c>
      <c r="I351" s="211"/>
      <c r="J351" s="207"/>
      <c r="K351" s="207"/>
      <c r="L351" s="212"/>
      <c r="M351" s="213"/>
      <c r="N351" s="214"/>
      <c r="O351" s="214"/>
      <c r="P351" s="214"/>
      <c r="Q351" s="214"/>
      <c r="R351" s="214"/>
      <c r="S351" s="214"/>
      <c r="T351" s="215"/>
      <c r="AT351" s="216" t="s">
        <v>180</v>
      </c>
      <c r="AU351" s="216" t="s">
        <v>90</v>
      </c>
      <c r="AV351" s="14" t="s">
        <v>90</v>
      </c>
      <c r="AW351" s="14" t="s">
        <v>42</v>
      </c>
      <c r="AX351" s="14" t="s">
        <v>81</v>
      </c>
      <c r="AY351" s="216" t="s">
        <v>171</v>
      </c>
    </row>
    <row r="352" spans="1:65" s="14" customFormat="1" x14ac:dyDescent="0.2">
      <c r="B352" s="206"/>
      <c r="C352" s="207"/>
      <c r="D352" s="197" t="s">
        <v>180</v>
      </c>
      <c r="E352" s="208" t="s">
        <v>79</v>
      </c>
      <c r="F352" s="209" t="s">
        <v>489</v>
      </c>
      <c r="G352" s="207"/>
      <c r="H352" s="210">
        <v>4.08</v>
      </c>
      <c r="I352" s="211"/>
      <c r="J352" s="207"/>
      <c r="K352" s="207"/>
      <c r="L352" s="212"/>
      <c r="M352" s="213"/>
      <c r="N352" s="214"/>
      <c r="O352" s="214"/>
      <c r="P352" s="214"/>
      <c r="Q352" s="214"/>
      <c r="R352" s="214"/>
      <c r="S352" s="214"/>
      <c r="T352" s="215"/>
      <c r="AT352" s="216" t="s">
        <v>180</v>
      </c>
      <c r="AU352" s="216" t="s">
        <v>90</v>
      </c>
      <c r="AV352" s="14" t="s">
        <v>90</v>
      </c>
      <c r="AW352" s="14" t="s">
        <v>42</v>
      </c>
      <c r="AX352" s="14" t="s">
        <v>81</v>
      </c>
      <c r="AY352" s="216" t="s">
        <v>171</v>
      </c>
    </row>
    <row r="353" spans="1:65" s="14" customFormat="1" x14ac:dyDescent="0.2">
      <c r="B353" s="206"/>
      <c r="C353" s="207"/>
      <c r="D353" s="197" t="s">
        <v>180</v>
      </c>
      <c r="E353" s="208" t="s">
        <v>79</v>
      </c>
      <c r="F353" s="209" t="s">
        <v>490</v>
      </c>
      <c r="G353" s="207"/>
      <c r="H353" s="210">
        <v>7.88</v>
      </c>
      <c r="I353" s="211"/>
      <c r="J353" s="207"/>
      <c r="K353" s="207"/>
      <c r="L353" s="212"/>
      <c r="M353" s="213"/>
      <c r="N353" s="214"/>
      <c r="O353" s="214"/>
      <c r="P353" s="214"/>
      <c r="Q353" s="214"/>
      <c r="R353" s="214"/>
      <c r="S353" s="214"/>
      <c r="T353" s="215"/>
      <c r="AT353" s="216" t="s">
        <v>180</v>
      </c>
      <c r="AU353" s="216" t="s">
        <v>90</v>
      </c>
      <c r="AV353" s="14" t="s">
        <v>90</v>
      </c>
      <c r="AW353" s="14" t="s">
        <v>42</v>
      </c>
      <c r="AX353" s="14" t="s">
        <v>81</v>
      </c>
      <c r="AY353" s="216" t="s">
        <v>171</v>
      </c>
    </row>
    <row r="354" spans="1:65" s="14" customFormat="1" x14ac:dyDescent="0.2">
      <c r="B354" s="206"/>
      <c r="C354" s="207"/>
      <c r="D354" s="197" t="s">
        <v>180</v>
      </c>
      <c r="E354" s="208" t="s">
        <v>79</v>
      </c>
      <c r="F354" s="209" t="s">
        <v>491</v>
      </c>
      <c r="G354" s="207"/>
      <c r="H354" s="210">
        <v>6.72</v>
      </c>
      <c r="I354" s="211"/>
      <c r="J354" s="207"/>
      <c r="K354" s="207"/>
      <c r="L354" s="212"/>
      <c r="M354" s="213"/>
      <c r="N354" s="214"/>
      <c r="O354" s="214"/>
      <c r="P354" s="214"/>
      <c r="Q354" s="214"/>
      <c r="R354" s="214"/>
      <c r="S354" s="214"/>
      <c r="T354" s="215"/>
      <c r="AT354" s="216" t="s">
        <v>180</v>
      </c>
      <c r="AU354" s="216" t="s">
        <v>90</v>
      </c>
      <c r="AV354" s="14" t="s">
        <v>90</v>
      </c>
      <c r="AW354" s="14" t="s">
        <v>42</v>
      </c>
      <c r="AX354" s="14" t="s">
        <v>81</v>
      </c>
      <c r="AY354" s="216" t="s">
        <v>171</v>
      </c>
    </row>
    <row r="355" spans="1:65" s="15" customFormat="1" x14ac:dyDescent="0.2">
      <c r="B355" s="217"/>
      <c r="C355" s="218"/>
      <c r="D355" s="197" t="s">
        <v>180</v>
      </c>
      <c r="E355" s="219" t="s">
        <v>79</v>
      </c>
      <c r="F355" s="220" t="s">
        <v>183</v>
      </c>
      <c r="G355" s="218"/>
      <c r="H355" s="221">
        <v>21.86</v>
      </c>
      <c r="I355" s="222"/>
      <c r="J355" s="218"/>
      <c r="K355" s="218"/>
      <c r="L355" s="223"/>
      <c r="M355" s="224"/>
      <c r="N355" s="225"/>
      <c r="O355" s="225"/>
      <c r="P355" s="225"/>
      <c r="Q355" s="225"/>
      <c r="R355" s="225"/>
      <c r="S355" s="225"/>
      <c r="T355" s="226"/>
      <c r="AT355" s="227" t="s">
        <v>180</v>
      </c>
      <c r="AU355" s="227" t="s">
        <v>90</v>
      </c>
      <c r="AV355" s="15" t="s">
        <v>178</v>
      </c>
      <c r="AW355" s="15" t="s">
        <v>42</v>
      </c>
      <c r="AX355" s="15" t="s">
        <v>88</v>
      </c>
      <c r="AY355" s="227" t="s">
        <v>171</v>
      </c>
    </row>
    <row r="356" spans="1:65" s="2" customFormat="1" ht="24.2" customHeight="1" x14ac:dyDescent="0.2">
      <c r="A356" s="37"/>
      <c r="B356" s="38"/>
      <c r="C356" s="182" t="s">
        <v>492</v>
      </c>
      <c r="D356" s="182" t="s">
        <v>173</v>
      </c>
      <c r="E356" s="183" t="s">
        <v>493</v>
      </c>
      <c r="F356" s="184" t="s">
        <v>494</v>
      </c>
      <c r="G356" s="185" t="s">
        <v>127</v>
      </c>
      <c r="H356" s="186">
        <v>21.86</v>
      </c>
      <c r="I356" s="187"/>
      <c r="J356" s="188">
        <f>ROUND(I356*H356,2)</f>
        <v>0</v>
      </c>
      <c r="K356" s="184" t="s">
        <v>196</v>
      </c>
      <c r="L356" s="42"/>
      <c r="M356" s="189" t="s">
        <v>79</v>
      </c>
      <c r="N356" s="190" t="s">
        <v>51</v>
      </c>
      <c r="O356" s="67"/>
      <c r="P356" s="191">
        <f>O356*H356</f>
        <v>0</v>
      </c>
      <c r="Q356" s="191">
        <v>0</v>
      </c>
      <c r="R356" s="191">
        <f>Q356*H356</f>
        <v>0</v>
      </c>
      <c r="S356" s="191">
        <v>0</v>
      </c>
      <c r="T356" s="192">
        <f>S356*H356</f>
        <v>0</v>
      </c>
      <c r="U356" s="37"/>
      <c r="V356" s="37"/>
      <c r="W356" s="37"/>
      <c r="X356" s="37"/>
      <c r="Y356" s="37"/>
      <c r="Z356" s="37"/>
      <c r="AA356" s="37"/>
      <c r="AB356" s="37"/>
      <c r="AC356" s="37"/>
      <c r="AD356" s="37"/>
      <c r="AE356" s="37"/>
      <c r="AR356" s="193" t="s">
        <v>178</v>
      </c>
      <c r="AT356" s="193" t="s">
        <v>173</v>
      </c>
      <c r="AU356" s="193" t="s">
        <v>90</v>
      </c>
      <c r="AY356" s="19" t="s">
        <v>171</v>
      </c>
      <c r="BE356" s="194">
        <f>IF(N356="základní",J356,0)</f>
        <v>0</v>
      </c>
      <c r="BF356" s="194">
        <f>IF(N356="snížená",J356,0)</f>
        <v>0</v>
      </c>
      <c r="BG356" s="194">
        <f>IF(N356="zákl. přenesená",J356,0)</f>
        <v>0</v>
      </c>
      <c r="BH356" s="194">
        <f>IF(N356="sníž. přenesená",J356,0)</f>
        <v>0</v>
      </c>
      <c r="BI356" s="194">
        <f>IF(N356="nulová",J356,0)</f>
        <v>0</v>
      </c>
      <c r="BJ356" s="19" t="s">
        <v>88</v>
      </c>
      <c r="BK356" s="194">
        <f>ROUND(I356*H356,2)</f>
        <v>0</v>
      </c>
      <c r="BL356" s="19" t="s">
        <v>178</v>
      </c>
      <c r="BM356" s="193" t="s">
        <v>495</v>
      </c>
    </row>
    <row r="357" spans="1:65" s="2" customFormat="1" x14ac:dyDescent="0.2">
      <c r="A357" s="37"/>
      <c r="B357" s="38"/>
      <c r="C357" s="39"/>
      <c r="D357" s="228" t="s">
        <v>198</v>
      </c>
      <c r="E357" s="39"/>
      <c r="F357" s="229" t="s">
        <v>496</v>
      </c>
      <c r="G357" s="39"/>
      <c r="H357" s="39"/>
      <c r="I357" s="230"/>
      <c r="J357" s="39"/>
      <c r="K357" s="39"/>
      <c r="L357" s="42"/>
      <c r="M357" s="231"/>
      <c r="N357" s="232"/>
      <c r="O357" s="67"/>
      <c r="P357" s="67"/>
      <c r="Q357" s="67"/>
      <c r="R357" s="67"/>
      <c r="S357" s="67"/>
      <c r="T357" s="68"/>
      <c r="U357" s="37"/>
      <c r="V357" s="37"/>
      <c r="W357" s="37"/>
      <c r="X357" s="37"/>
      <c r="Y357" s="37"/>
      <c r="Z357" s="37"/>
      <c r="AA357" s="37"/>
      <c r="AB357" s="37"/>
      <c r="AC357" s="37"/>
      <c r="AD357" s="37"/>
      <c r="AE357" s="37"/>
      <c r="AT357" s="19" t="s">
        <v>198</v>
      </c>
      <c r="AU357" s="19" t="s">
        <v>90</v>
      </c>
    </row>
    <row r="358" spans="1:65" s="2" customFormat="1" ht="16.5" customHeight="1" x14ac:dyDescent="0.2">
      <c r="A358" s="37"/>
      <c r="B358" s="38"/>
      <c r="C358" s="182" t="s">
        <v>497</v>
      </c>
      <c r="D358" s="182" t="s">
        <v>173</v>
      </c>
      <c r="E358" s="183" t="s">
        <v>498</v>
      </c>
      <c r="F358" s="184" t="s">
        <v>499</v>
      </c>
      <c r="G358" s="185" t="s">
        <v>127</v>
      </c>
      <c r="H358" s="186">
        <v>19.190000000000001</v>
      </c>
      <c r="I358" s="187"/>
      <c r="J358" s="188">
        <f>ROUND(I358*H358,2)</f>
        <v>0</v>
      </c>
      <c r="K358" s="184" t="s">
        <v>196</v>
      </c>
      <c r="L358" s="42"/>
      <c r="M358" s="189" t="s">
        <v>79</v>
      </c>
      <c r="N358" s="190" t="s">
        <v>51</v>
      </c>
      <c r="O358" s="67"/>
      <c r="P358" s="191">
        <f>O358*H358</f>
        <v>0</v>
      </c>
      <c r="Q358" s="191">
        <v>2.1180000000000001E-2</v>
      </c>
      <c r="R358" s="191">
        <f>Q358*H358</f>
        <v>0.40644420000000003</v>
      </c>
      <c r="S358" s="191">
        <v>0</v>
      </c>
      <c r="T358" s="192">
        <f>S358*H358</f>
        <v>0</v>
      </c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  <c r="AR358" s="193" t="s">
        <v>178</v>
      </c>
      <c r="AT358" s="193" t="s">
        <v>173</v>
      </c>
      <c r="AU358" s="193" t="s">
        <v>90</v>
      </c>
      <c r="AY358" s="19" t="s">
        <v>171</v>
      </c>
      <c r="BE358" s="194">
        <f>IF(N358="základní",J358,0)</f>
        <v>0</v>
      </c>
      <c r="BF358" s="194">
        <f>IF(N358="snížená",J358,0)</f>
        <v>0</v>
      </c>
      <c r="BG358" s="194">
        <f>IF(N358="zákl. přenesená",J358,0)</f>
        <v>0</v>
      </c>
      <c r="BH358" s="194">
        <f>IF(N358="sníž. přenesená",J358,0)</f>
        <v>0</v>
      </c>
      <c r="BI358" s="194">
        <f>IF(N358="nulová",J358,0)</f>
        <v>0</v>
      </c>
      <c r="BJ358" s="19" t="s">
        <v>88</v>
      </c>
      <c r="BK358" s="194">
        <f>ROUND(I358*H358,2)</f>
        <v>0</v>
      </c>
      <c r="BL358" s="19" t="s">
        <v>178</v>
      </c>
      <c r="BM358" s="193" t="s">
        <v>500</v>
      </c>
    </row>
    <row r="359" spans="1:65" s="2" customFormat="1" x14ac:dyDescent="0.2">
      <c r="A359" s="37"/>
      <c r="B359" s="38"/>
      <c r="C359" s="39"/>
      <c r="D359" s="228" t="s">
        <v>198</v>
      </c>
      <c r="E359" s="39"/>
      <c r="F359" s="229" t="s">
        <v>501</v>
      </c>
      <c r="G359" s="39"/>
      <c r="H359" s="39"/>
      <c r="I359" s="230"/>
      <c r="J359" s="39"/>
      <c r="K359" s="39"/>
      <c r="L359" s="42"/>
      <c r="M359" s="231"/>
      <c r="N359" s="232"/>
      <c r="O359" s="67"/>
      <c r="P359" s="67"/>
      <c r="Q359" s="67"/>
      <c r="R359" s="67"/>
      <c r="S359" s="67"/>
      <c r="T359" s="68"/>
      <c r="U359" s="37"/>
      <c r="V359" s="37"/>
      <c r="W359" s="37"/>
      <c r="X359" s="37"/>
      <c r="Y359" s="37"/>
      <c r="Z359" s="37"/>
      <c r="AA359" s="37"/>
      <c r="AB359" s="37"/>
      <c r="AC359" s="37"/>
      <c r="AD359" s="37"/>
      <c r="AE359" s="37"/>
      <c r="AT359" s="19" t="s">
        <v>198</v>
      </c>
      <c r="AU359" s="19" t="s">
        <v>90</v>
      </c>
    </row>
    <row r="360" spans="1:65" s="13" customFormat="1" x14ac:dyDescent="0.2">
      <c r="B360" s="195"/>
      <c r="C360" s="196"/>
      <c r="D360" s="197" t="s">
        <v>180</v>
      </c>
      <c r="E360" s="198" t="s">
        <v>79</v>
      </c>
      <c r="F360" s="199" t="s">
        <v>181</v>
      </c>
      <c r="G360" s="196"/>
      <c r="H360" s="198" t="s">
        <v>79</v>
      </c>
      <c r="I360" s="200"/>
      <c r="J360" s="196"/>
      <c r="K360" s="196"/>
      <c r="L360" s="201"/>
      <c r="M360" s="202"/>
      <c r="N360" s="203"/>
      <c r="O360" s="203"/>
      <c r="P360" s="203"/>
      <c r="Q360" s="203"/>
      <c r="R360" s="203"/>
      <c r="S360" s="203"/>
      <c r="T360" s="204"/>
      <c r="AT360" s="205" t="s">
        <v>180</v>
      </c>
      <c r="AU360" s="205" t="s">
        <v>90</v>
      </c>
      <c r="AV360" s="13" t="s">
        <v>88</v>
      </c>
      <c r="AW360" s="13" t="s">
        <v>42</v>
      </c>
      <c r="AX360" s="13" t="s">
        <v>81</v>
      </c>
      <c r="AY360" s="205" t="s">
        <v>171</v>
      </c>
    </row>
    <row r="361" spans="1:65" s="14" customFormat="1" x14ac:dyDescent="0.2">
      <c r="B361" s="206"/>
      <c r="C361" s="207"/>
      <c r="D361" s="197" t="s">
        <v>180</v>
      </c>
      <c r="E361" s="208" t="s">
        <v>79</v>
      </c>
      <c r="F361" s="209" t="s">
        <v>502</v>
      </c>
      <c r="G361" s="207"/>
      <c r="H361" s="210">
        <v>4.194</v>
      </c>
      <c r="I361" s="211"/>
      <c r="J361" s="207"/>
      <c r="K361" s="207"/>
      <c r="L361" s="212"/>
      <c r="M361" s="213"/>
      <c r="N361" s="214"/>
      <c r="O361" s="214"/>
      <c r="P361" s="214"/>
      <c r="Q361" s="214"/>
      <c r="R361" s="214"/>
      <c r="S361" s="214"/>
      <c r="T361" s="215"/>
      <c r="AT361" s="216" t="s">
        <v>180</v>
      </c>
      <c r="AU361" s="216" t="s">
        <v>90</v>
      </c>
      <c r="AV361" s="14" t="s">
        <v>90</v>
      </c>
      <c r="AW361" s="14" t="s">
        <v>42</v>
      </c>
      <c r="AX361" s="14" t="s">
        <v>81</v>
      </c>
      <c r="AY361" s="216" t="s">
        <v>171</v>
      </c>
    </row>
    <row r="362" spans="1:65" s="14" customFormat="1" x14ac:dyDescent="0.2">
      <c r="B362" s="206"/>
      <c r="C362" s="207"/>
      <c r="D362" s="197" t="s">
        <v>180</v>
      </c>
      <c r="E362" s="208" t="s">
        <v>79</v>
      </c>
      <c r="F362" s="209" t="s">
        <v>503</v>
      </c>
      <c r="G362" s="207"/>
      <c r="H362" s="210">
        <v>1.004</v>
      </c>
      <c r="I362" s="211"/>
      <c r="J362" s="207"/>
      <c r="K362" s="207"/>
      <c r="L362" s="212"/>
      <c r="M362" s="213"/>
      <c r="N362" s="214"/>
      <c r="O362" s="214"/>
      <c r="P362" s="214"/>
      <c r="Q362" s="214"/>
      <c r="R362" s="214"/>
      <c r="S362" s="214"/>
      <c r="T362" s="215"/>
      <c r="AT362" s="216" t="s">
        <v>180</v>
      </c>
      <c r="AU362" s="216" t="s">
        <v>90</v>
      </c>
      <c r="AV362" s="14" t="s">
        <v>90</v>
      </c>
      <c r="AW362" s="14" t="s">
        <v>42</v>
      </c>
      <c r="AX362" s="14" t="s">
        <v>81</v>
      </c>
      <c r="AY362" s="216" t="s">
        <v>171</v>
      </c>
    </row>
    <row r="363" spans="1:65" s="14" customFormat="1" x14ac:dyDescent="0.2">
      <c r="B363" s="206"/>
      <c r="C363" s="207"/>
      <c r="D363" s="197" t="s">
        <v>180</v>
      </c>
      <c r="E363" s="208" t="s">
        <v>79</v>
      </c>
      <c r="F363" s="209" t="s">
        <v>504</v>
      </c>
      <c r="G363" s="207"/>
      <c r="H363" s="210">
        <v>4.1340000000000003</v>
      </c>
      <c r="I363" s="211"/>
      <c r="J363" s="207"/>
      <c r="K363" s="207"/>
      <c r="L363" s="212"/>
      <c r="M363" s="213"/>
      <c r="N363" s="214"/>
      <c r="O363" s="214"/>
      <c r="P363" s="214"/>
      <c r="Q363" s="214"/>
      <c r="R363" s="214"/>
      <c r="S363" s="214"/>
      <c r="T363" s="215"/>
      <c r="AT363" s="216" t="s">
        <v>180</v>
      </c>
      <c r="AU363" s="216" t="s">
        <v>90</v>
      </c>
      <c r="AV363" s="14" t="s">
        <v>90</v>
      </c>
      <c r="AW363" s="14" t="s">
        <v>42</v>
      </c>
      <c r="AX363" s="14" t="s">
        <v>81</v>
      </c>
      <c r="AY363" s="216" t="s">
        <v>171</v>
      </c>
    </row>
    <row r="364" spans="1:65" s="14" customFormat="1" x14ac:dyDescent="0.2">
      <c r="B364" s="206"/>
      <c r="C364" s="207"/>
      <c r="D364" s="197" t="s">
        <v>180</v>
      </c>
      <c r="E364" s="208" t="s">
        <v>79</v>
      </c>
      <c r="F364" s="209" t="s">
        <v>505</v>
      </c>
      <c r="G364" s="207"/>
      <c r="H364" s="210">
        <v>0.78500000000000003</v>
      </c>
      <c r="I364" s="211"/>
      <c r="J364" s="207"/>
      <c r="K364" s="207"/>
      <c r="L364" s="212"/>
      <c r="M364" s="213"/>
      <c r="N364" s="214"/>
      <c r="O364" s="214"/>
      <c r="P364" s="214"/>
      <c r="Q364" s="214"/>
      <c r="R364" s="214"/>
      <c r="S364" s="214"/>
      <c r="T364" s="215"/>
      <c r="AT364" s="216" t="s">
        <v>180</v>
      </c>
      <c r="AU364" s="216" t="s">
        <v>90</v>
      </c>
      <c r="AV364" s="14" t="s">
        <v>90</v>
      </c>
      <c r="AW364" s="14" t="s">
        <v>42</v>
      </c>
      <c r="AX364" s="14" t="s">
        <v>81</v>
      </c>
      <c r="AY364" s="216" t="s">
        <v>171</v>
      </c>
    </row>
    <row r="365" spans="1:65" s="14" customFormat="1" x14ac:dyDescent="0.2">
      <c r="B365" s="206"/>
      <c r="C365" s="207"/>
      <c r="D365" s="197" t="s">
        <v>180</v>
      </c>
      <c r="E365" s="208" t="s">
        <v>79</v>
      </c>
      <c r="F365" s="209" t="s">
        <v>506</v>
      </c>
      <c r="G365" s="207"/>
      <c r="H365" s="210">
        <v>7.3159999999999998</v>
      </c>
      <c r="I365" s="211"/>
      <c r="J365" s="207"/>
      <c r="K365" s="207"/>
      <c r="L365" s="212"/>
      <c r="M365" s="213"/>
      <c r="N365" s="214"/>
      <c r="O365" s="214"/>
      <c r="P365" s="214"/>
      <c r="Q365" s="214"/>
      <c r="R365" s="214"/>
      <c r="S365" s="214"/>
      <c r="T365" s="215"/>
      <c r="AT365" s="216" t="s">
        <v>180</v>
      </c>
      <c r="AU365" s="216" t="s">
        <v>90</v>
      </c>
      <c r="AV365" s="14" t="s">
        <v>90</v>
      </c>
      <c r="AW365" s="14" t="s">
        <v>42</v>
      </c>
      <c r="AX365" s="14" t="s">
        <v>81</v>
      </c>
      <c r="AY365" s="216" t="s">
        <v>171</v>
      </c>
    </row>
    <row r="366" spans="1:65" s="14" customFormat="1" x14ac:dyDescent="0.2">
      <c r="B366" s="206"/>
      <c r="C366" s="207"/>
      <c r="D366" s="197" t="s">
        <v>180</v>
      </c>
      <c r="E366" s="208" t="s">
        <v>79</v>
      </c>
      <c r="F366" s="209" t="s">
        <v>507</v>
      </c>
      <c r="G366" s="207"/>
      <c r="H366" s="210">
        <v>0.753</v>
      </c>
      <c r="I366" s="211"/>
      <c r="J366" s="207"/>
      <c r="K366" s="207"/>
      <c r="L366" s="212"/>
      <c r="M366" s="213"/>
      <c r="N366" s="214"/>
      <c r="O366" s="214"/>
      <c r="P366" s="214"/>
      <c r="Q366" s="214"/>
      <c r="R366" s="214"/>
      <c r="S366" s="214"/>
      <c r="T366" s="215"/>
      <c r="AT366" s="216" t="s">
        <v>180</v>
      </c>
      <c r="AU366" s="216" t="s">
        <v>90</v>
      </c>
      <c r="AV366" s="14" t="s">
        <v>90</v>
      </c>
      <c r="AW366" s="14" t="s">
        <v>42</v>
      </c>
      <c r="AX366" s="14" t="s">
        <v>81</v>
      </c>
      <c r="AY366" s="216" t="s">
        <v>171</v>
      </c>
    </row>
    <row r="367" spans="1:65" s="14" customFormat="1" x14ac:dyDescent="0.2">
      <c r="B367" s="206"/>
      <c r="C367" s="207"/>
      <c r="D367" s="197" t="s">
        <v>180</v>
      </c>
      <c r="E367" s="208" t="s">
        <v>79</v>
      </c>
      <c r="F367" s="209" t="s">
        <v>508</v>
      </c>
      <c r="G367" s="207"/>
      <c r="H367" s="210">
        <v>1.004</v>
      </c>
      <c r="I367" s="211"/>
      <c r="J367" s="207"/>
      <c r="K367" s="207"/>
      <c r="L367" s="212"/>
      <c r="M367" s="213"/>
      <c r="N367" s="214"/>
      <c r="O367" s="214"/>
      <c r="P367" s="214"/>
      <c r="Q367" s="214"/>
      <c r="R367" s="214"/>
      <c r="S367" s="214"/>
      <c r="T367" s="215"/>
      <c r="AT367" s="216" t="s">
        <v>180</v>
      </c>
      <c r="AU367" s="216" t="s">
        <v>90</v>
      </c>
      <c r="AV367" s="14" t="s">
        <v>90</v>
      </c>
      <c r="AW367" s="14" t="s">
        <v>42</v>
      </c>
      <c r="AX367" s="14" t="s">
        <v>81</v>
      </c>
      <c r="AY367" s="216" t="s">
        <v>171</v>
      </c>
    </row>
    <row r="368" spans="1:65" s="15" customFormat="1" x14ac:dyDescent="0.2">
      <c r="B368" s="217"/>
      <c r="C368" s="218"/>
      <c r="D368" s="197" t="s">
        <v>180</v>
      </c>
      <c r="E368" s="219" t="s">
        <v>79</v>
      </c>
      <c r="F368" s="220" t="s">
        <v>183</v>
      </c>
      <c r="G368" s="218"/>
      <c r="H368" s="221">
        <v>19.190000000000001</v>
      </c>
      <c r="I368" s="222"/>
      <c r="J368" s="218"/>
      <c r="K368" s="218"/>
      <c r="L368" s="223"/>
      <c r="M368" s="224"/>
      <c r="N368" s="225"/>
      <c r="O368" s="225"/>
      <c r="P368" s="225"/>
      <c r="Q368" s="225"/>
      <c r="R368" s="225"/>
      <c r="S368" s="225"/>
      <c r="T368" s="226"/>
      <c r="AT368" s="227" t="s">
        <v>180</v>
      </c>
      <c r="AU368" s="227" t="s">
        <v>90</v>
      </c>
      <c r="AV368" s="15" t="s">
        <v>178</v>
      </c>
      <c r="AW368" s="15" t="s">
        <v>42</v>
      </c>
      <c r="AX368" s="15" t="s">
        <v>88</v>
      </c>
      <c r="AY368" s="227" t="s">
        <v>171</v>
      </c>
    </row>
    <row r="369" spans="1:65" s="2" customFormat="1" ht="16.5" customHeight="1" x14ac:dyDescent="0.2">
      <c r="A369" s="37"/>
      <c r="B369" s="38"/>
      <c r="C369" s="182" t="s">
        <v>509</v>
      </c>
      <c r="D369" s="182" t="s">
        <v>173</v>
      </c>
      <c r="E369" s="183" t="s">
        <v>510</v>
      </c>
      <c r="F369" s="184" t="s">
        <v>511</v>
      </c>
      <c r="G369" s="185" t="s">
        <v>127</v>
      </c>
      <c r="H369" s="186">
        <v>19.190000000000001</v>
      </c>
      <c r="I369" s="187"/>
      <c r="J369" s="188">
        <f>ROUND(I369*H369,2)</f>
        <v>0</v>
      </c>
      <c r="K369" s="184" t="s">
        <v>196</v>
      </c>
      <c r="L369" s="42"/>
      <c r="M369" s="189" t="s">
        <v>79</v>
      </c>
      <c r="N369" s="190" t="s">
        <v>51</v>
      </c>
      <c r="O369" s="67"/>
      <c r="P369" s="191">
        <f>O369*H369</f>
        <v>0</v>
      </c>
      <c r="Q369" s="191">
        <v>0</v>
      </c>
      <c r="R369" s="191">
        <f>Q369*H369</f>
        <v>0</v>
      </c>
      <c r="S369" s="191">
        <v>0</v>
      </c>
      <c r="T369" s="192">
        <f>S369*H369</f>
        <v>0</v>
      </c>
      <c r="U369" s="37"/>
      <c r="V369" s="37"/>
      <c r="W369" s="37"/>
      <c r="X369" s="37"/>
      <c r="Y369" s="37"/>
      <c r="Z369" s="37"/>
      <c r="AA369" s="37"/>
      <c r="AB369" s="37"/>
      <c r="AC369" s="37"/>
      <c r="AD369" s="37"/>
      <c r="AE369" s="37"/>
      <c r="AR369" s="193" t="s">
        <v>178</v>
      </c>
      <c r="AT369" s="193" t="s">
        <v>173</v>
      </c>
      <c r="AU369" s="193" t="s">
        <v>90</v>
      </c>
      <c r="AY369" s="19" t="s">
        <v>171</v>
      </c>
      <c r="BE369" s="194">
        <f>IF(N369="základní",J369,0)</f>
        <v>0</v>
      </c>
      <c r="BF369" s="194">
        <f>IF(N369="snížená",J369,0)</f>
        <v>0</v>
      </c>
      <c r="BG369" s="194">
        <f>IF(N369="zákl. přenesená",J369,0)</f>
        <v>0</v>
      </c>
      <c r="BH369" s="194">
        <f>IF(N369="sníž. přenesená",J369,0)</f>
        <v>0</v>
      </c>
      <c r="BI369" s="194">
        <f>IF(N369="nulová",J369,0)</f>
        <v>0</v>
      </c>
      <c r="BJ369" s="19" t="s">
        <v>88</v>
      </c>
      <c r="BK369" s="194">
        <f>ROUND(I369*H369,2)</f>
        <v>0</v>
      </c>
      <c r="BL369" s="19" t="s">
        <v>178</v>
      </c>
      <c r="BM369" s="193" t="s">
        <v>512</v>
      </c>
    </row>
    <row r="370" spans="1:65" s="2" customFormat="1" x14ac:dyDescent="0.2">
      <c r="A370" s="37"/>
      <c r="B370" s="38"/>
      <c r="C370" s="39"/>
      <c r="D370" s="228" t="s">
        <v>198</v>
      </c>
      <c r="E370" s="39"/>
      <c r="F370" s="229" t="s">
        <v>513</v>
      </c>
      <c r="G370" s="39"/>
      <c r="H370" s="39"/>
      <c r="I370" s="230"/>
      <c r="J370" s="39"/>
      <c r="K370" s="39"/>
      <c r="L370" s="42"/>
      <c r="M370" s="231"/>
      <c r="N370" s="232"/>
      <c r="O370" s="67"/>
      <c r="P370" s="67"/>
      <c r="Q370" s="67"/>
      <c r="R370" s="67"/>
      <c r="S370" s="67"/>
      <c r="T370" s="68"/>
      <c r="U370" s="37"/>
      <c r="V370" s="37"/>
      <c r="W370" s="37"/>
      <c r="X370" s="37"/>
      <c r="Y370" s="37"/>
      <c r="Z370" s="37"/>
      <c r="AA370" s="37"/>
      <c r="AB370" s="37"/>
      <c r="AC370" s="37"/>
      <c r="AD370" s="37"/>
      <c r="AE370" s="37"/>
      <c r="AT370" s="19" t="s">
        <v>198</v>
      </c>
      <c r="AU370" s="19" t="s">
        <v>90</v>
      </c>
    </row>
    <row r="371" spans="1:65" s="2" customFormat="1" ht="16.5" customHeight="1" x14ac:dyDescent="0.2">
      <c r="A371" s="37"/>
      <c r="B371" s="38"/>
      <c r="C371" s="182" t="s">
        <v>514</v>
      </c>
      <c r="D371" s="182" t="s">
        <v>173</v>
      </c>
      <c r="E371" s="183" t="s">
        <v>515</v>
      </c>
      <c r="F371" s="184" t="s">
        <v>516</v>
      </c>
      <c r="G371" s="185" t="s">
        <v>127</v>
      </c>
      <c r="H371" s="186">
        <v>74.94</v>
      </c>
      <c r="I371" s="187"/>
      <c r="J371" s="188">
        <f>ROUND(I371*H371,2)</f>
        <v>0</v>
      </c>
      <c r="K371" s="184" t="s">
        <v>196</v>
      </c>
      <c r="L371" s="42"/>
      <c r="M371" s="189" t="s">
        <v>79</v>
      </c>
      <c r="N371" s="190" t="s">
        <v>51</v>
      </c>
      <c r="O371" s="67"/>
      <c r="P371" s="191">
        <f>O371*H371</f>
        <v>0</v>
      </c>
      <c r="Q371" s="191">
        <v>4.8700000000000002E-3</v>
      </c>
      <c r="R371" s="191">
        <f>Q371*H371</f>
        <v>0.3649578</v>
      </c>
      <c r="S371" s="191">
        <v>0</v>
      </c>
      <c r="T371" s="192">
        <f>S371*H371</f>
        <v>0</v>
      </c>
      <c r="U371" s="37"/>
      <c r="V371" s="37"/>
      <c r="W371" s="37"/>
      <c r="X371" s="37"/>
      <c r="Y371" s="37"/>
      <c r="Z371" s="37"/>
      <c r="AA371" s="37"/>
      <c r="AB371" s="37"/>
      <c r="AC371" s="37"/>
      <c r="AD371" s="37"/>
      <c r="AE371" s="37"/>
      <c r="AR371" s="193" t="s">
        <v>178</v>
      </c>
      <c r="AT371" s="193" t="s">
        <v>173</v>
      </c>
      <c r="AU371" s="193" t="s">
        <v>90</v>
      </c>
      <c r="AY371" s="19" t="s">
        <v>171</v>
      </c>
      <c r="BE371" s="194">
        <f>IF(N371="základní",J371,0)</f>
        <v>0</v>
      </c>
      <c r="BF371" s="194">
        <f>IF(N371="snížená",J371,0)</f>
        <v>0</v>
      </c>
      <c r="BG371" s="194">
        <f>IF(N371="zákl. přenesená",J371,0)</f>
        <v>0</v>
      </c>
      <c r="BH371" s="194">
        <f>IF(N371="sníž. přenesená",J371,0)</f>
        <v>0</v>
      </c>
      <c r="BI371" s="194">
        <f>IF(N371="nulová",J371,0)</f>
        <v>0</v>
      </c>
      <c r="BJ371" s="19" t="s">
        <v>88</v>
      </c>
      <c r="BK371" s="194">
        <f>ROUND(I371*H371,2)</f>
        <v>0</v>
      </c>
      <c r="BL371" s="19" t="s">
        <v>178</v>
      </c>
      <c r="BM371" s="193" t="s">
        <v>517</v>
      </c>
    </row>
    <row r="372" spans="1:65" s="2" customFormat="1" x14ac:dyDescent="0.2">
      <c r="A372" s="37"/>
      <c r="B372" s="38"/>
      <c r="C372" s="39"/>
      <c r="D372" s="228" t="s">
        <v>198</v>
      </c>
      <c r="E372" s="39"/>
      <c r="F372" s="229" t="s">
        <v>518</v>
      </c>
      <c r="G372" s="39"/>
      <c r="H372" s="39"/>
      <c r="I372" s="230"/>
      <c r="J372" s="39"/>
      <c r="K372" s="39"/>
      <c r="L372" s="42"/>
      <c r="M372" s="231"/>
      <c r="N372" s="232"/>
      <c r="O372" s="67"/>
      <c r="P372" s="67"/>
      <c r="Q372" s="67"/>
      <c r="R372" s="67"/>
      <c r="S372" s="67"/>
      <c r="T372" s="68"/>
      <c r="U372" s="37"/>
      <c r="V372" s="37"/>
      <c r="W372" s="37"/>
      <c r="X372" s="37"/>
      <c r="Y372" s="37"/>
      <c r="Z372" s="37"/>
      <c r="AA372" s="37"/>
      <c r="AB372" s="37"/>
      <c r="AC372" s="37"/>
      <c r="AD372" s="37"/>
      <c r="AE372" s="37"/>
      <c r="AT372" s="19" t="s">
        <v>198</v>
      </c>
      <c r="AU372" s="19" t="s">
        <v>90</v>
      </c>
    </row>
    <row r="373" spans="1:65" s="13" customFormat="1" x14ac:dyDescent="0.2">
      <c r="B373" s="195"/>
      <c r="C373" s="196"/>
      <c r="D373" s="197" t="s">
        <v>180</v>
      </c>
      <c r="E373" s="198" t="s">
        <v>79</v>
      </c>
      <c r="F373" s="199" t="s">
        <v>181</v>
      </c>
      <c r="G373" s="196"/>
      <c r="H373" s="198" t="s">
        <v>79</v>
      </c>
      <c r="I373" s="200"/>
      <c r="J373" s="196"/>
      <c r="K373" s="196"/>
      <c r="L373" s="201"/>
      <c r="M373" s="202"/>
      <c r="N373" s="203"/>
      <c r="O373" s="203"/>
      <c r="P373" s="203"/>
      <c r="Q373" s="203"/>
      <c r="R373" s="203"/>
      <c r="S373" s="203"/>
      <c r="T373" s="204"/>
      <c r="AT373" s="205" t="s">
        <v>180</v>
      </c>
      <c r="AU373" s="205" t="s">
        <v>90</v>
      </c>
      <c r="AV373" s="13" t="s">
        <v>88</v>
      </c>
      <c r="AW373" s="13" t="s">
        <v>42</v>
      </c>
      <c r="AX373" s="13" t="s">
        <v>81</v>
      </c>
      <c r="AY373" s="205" t="s">
        <v>171</v>
      </c>
    </row>
    <row r="374" spans="1:65" s="14" customFormat="1" x14ac:dyDescent="0.2">
      <c r="B374" s="206"/>
      <c r="C374" s="207"/>
      <c r="D374" s="197" t="s">
        <v>180</v>
      </c>
      <c r="E374" s="208" t="s">
        <v>79</v>
      </c>
      <c r="F374" s="209" t="s">
        <v>519</v>
      </c>
      <c r="G374" s="207"/>
      <c r="H374" s="210">
        <v>10.96</v>
      </c>
      <c r="I374" s="211"/>
      <c r="J374" s="207"/>
      <c r="K374" s="207"/>
      <c r="L374" s="212"/>
      <c r="M374" s="213"/>
      <c r="N374" s="214"/>
      <c r="O374" s="214"/>
      <c r="P374" s="214"/>
      <c r="Q374" s="214"/>
      <c r="R374" s="214"/>
      <c r="S374" s="214"/>
      <c r="T374" s="215"/>
      <c r="AT374" s="216" t="s">
        <v>180</v>
      </c>
      <c r="AU374" s="216" t="s">
        <v>90</v>
      </c>
      <c r="AV374" s="14" t="s">
        <v>90</v>
      </c>
      <c r="AW374" s="14" t="s">
        <v>42</v>
      </c>
      <c r="AX374" s="14" t="s">
        <v>81</v>
      </c>
      <c r="AY374" s="216" t="s">
        <v>171</v>
      </c>
    </row>
    <row r="375" spans="1:65" s="14" customFormat="1" x14ac:dyDescent="0.2">
      <c r="B375" s="206"/>
      <c r="C375" s="207"/>
      <c r="D375" s="197" t="s">
        <v>180</v>
      </c>
      <c r="E375" s="208" t="s">
        <v>79</v>
      </c>
      <c r="F375" s="209" t="s">
        <v>520</v>
      </c>
      <c r="G375" s="207"/>
      <c r="H375" s="210">
        <v>8.75</v>
      </c>
      <c r="I375" s="211"/>
      <c r="J375" s="207"/>
      <c r="K375" s="207"/>
      <c r="L375" s="212"/>
      <c r="M375" s="213"/>
      <c r="N375" s="214"/>
      <c r="O375" s="214"/>
      <c r="P375" s="214"/>
      <c r="Q375" s="214"/>
      <c r="R375" s="214"/>
      <c r="S375" s="214"/>
      <c r="T375" s="215"/>
      <c r="AT375" s="216" t="s">
        <v>180</v>
      </c>
      <c r="AU375" s="216" t="s">
        <v>90</v>
      </c>
      <c r="AV375" s="14" t="s">
        <v>90</v>
      </c>
      <c r="AW375" s="14" t="s">
        <v>42</v>
      </c>
      <c r="AX375" s="14" t="s">
        <v>81</v>
      </c>
      <c r="AY375" s="216" t="s">
        <v>171</v>
      </c>
    </row>
    <row r="376" spans="1:65" s="14" customFormat="1" x14ac:dyDescent="0.2">
      <c r="B376" s="206"/>
      <c r="C376" s="207"/>
      <c r="D376" s="197" t="s">
        <v>180</v>
      </c>
      <c r="E376" s="208" t="s">
        <v>79</v>
      </c>
      <c r="F376" s="209" t="s">
        <v>521</v>
      </c>
      <c r="G376" s="207"/>
      <c r="H376" s="210">
        <v>29.31</v>
      </c>
      <c r="I376" s="211"/>
      <c r="J376" s="207"/>
      <c r="K376" s="207"/>
      <c r="L376" s="212"/>
      <c r="M376" s="213"/>
      <c r="N376" s="214"/>
      <c r="O376" s="214"/>
      <c r="P376" s="214"/>
      <c r="Q376" s="214"/>
      <c r="R376" s="214"/>
      <c r="S376" s="214"/>
      <c r="T376" s="215"/>
      <c r="AT376" s="216" t="s">
        <v>180</v>
      </c>
      <c r="AU376" s="216" t="s">
        <v>90</v>
      </c>
      <c r="AV376" s="14" t="s">
        <v>90</v>
      </c>
      <c r="AW376" s="14" t="s">
        <v>42</v>
      </c>
      <c r="AX376" s="14" t="s">
        <v>81</v>
      </c>
      <c r="AY376" s="216" t="s">
        <v>171</v>
      </c>
    </row>
    <row r="377" spans="1:65" s="14" customFormat="1" x14ac:dyDescent="0.2">
      <c r="B377" s="206"/>
      <c r="C377" s="207"/>
      <c r="D377" s="197" t="s">
        <v>180</v>
      </c>
      <c r="E377" s="208" t="s">
        <v>79</v>
      </c>
      <c r="F377" s="209" t="s">
        <v>522</v>
      </c>
      <c r="G377" s="207"/>
      <c r="H377" s="210">
        <v>25.92</v>
      </c>
      <c r="I377" s="211"/>
      <c r="J377" s="207"/>
      <c r="K377" s="207"/>
      <c r="L377" s="212"/>
      <c r="M377" s="213"/>
      <c r="N377" s="214"/>
      <c r="O377" s="214"/>
      <c r="P377" s="214"/>
      <c r="Q377" s="214"/>
      <c r="R377" s="214"/>
      <c r="S377" s="214"/>
      <c r="T377" s="215"/>
      <c r="AT377" s="216" t="s">
        <v>180</v>
      </c>
      <c r="AU377" s="216" t="s">
        <v>90</v>
      </c>
      <c r="AV377" s="14" t="s">
        <v>90</v>
      </c>
      <c r="AW377" s="14" t="s">
        <v>42</v>
      </c>
      <c r="AX377" s="14" t="s">
        <v>81</v>
      </c>
      <c r="AY377" s="216" t="s">
        <v>171</v>
      </c>
    </row>
    <row r="378" spans="1:65" s="15" customFormat="1" x14ac:dyDescent="0.2">
      <c r="B378" s="217"/>
      <c r="C378" s="218"/>
      <c r="D378" s="197" t="s">
        <v>180</v>
      </c>
      <c r="E378" s="219" t="s">
        <v>79</v>
      </c>
      <c r="F378" s="220" t="s">
        <v>183</v>
      </c>
      <c r="G378" s="218"/>
      <c r="H378" s="221">
        <v>74.94</v>
      </c>
      <c r="I378" s="222"/>
      <c r="J378" s="218"/>
      <c r="K378" s="218"/>
      <c r="L378" s="223"/>
      <c r="M378" s="224"/>
      <c r="N378" s="225"/>
      <c r="O378" s="225"/>
      <c r="P378" s="225"/>
      <c r="Q378" s="225"/>
      <c r="R378" s="225"/>
      <c r="S378" s="225"/>
      <c r="T378" s="226"/>
      <c r="AT378" s="227" t="s">
        <v>180</v>
      </c>
      <c r="AU378" s="227" t="s">
        <v>90</v>
      </c>
      <c r="AV378" s="15" t="s">
        <v>178</v>
      </c>
      <c r="AW378" s="15" t="s">
        <v>42</v>
      </c>
      <c r="AX378" s="15" t="s">
        <v>88</v>
      </c>
      <c r="AY378" s="227" t="s">
        <v>171</v>
      </c>
    </row>
    <row r="379" spans="1:65" s="2" customFormat="1" ht="16.5" customHeight="1" x14ac:dyDescent="0.2">
      <c r="A379" s="37"/>
      <c r="B379" s="38"/>
      <c r="C379" s="182" t="s">
        <v>523</v>
      </c>
      <c r="D379" s="182" t="s">
        <v>173</v>
      </c>
      <c r="E379" s="183" t="s">
        <v>524</v>
      </c>
      <c r="F379" s="184" t="s">
        <v>525</v>
      </c>
      <c r="G379" s="185" t="s">
        <v>127</v>
      </c>
      <c r="H379" s="186">
        <v>74.94</v>
      </c>
      <c r="I379" s="187"/>
      <c r="J379" s="188">
        <f>ROUND(I379*H379,2)</f>
        <v>0</v>
      </c>
      <c r="K379" s="184" t="s">
        <v>196</v>
      </c>
      <c r="L379" s="42"/>
      <c r="M379" s="189" t="s">
        <v>79</v>
      </c>
      <c r="N379" s="190" t="s">
        <v>51</v>
      </c>
      <c r="O379" s="67"/>
      <c r="P379" s="191">
        <f>O379*H379</f>
        <v>0</v>
      </c>
      <c r="Q379" s="191">
        <v>0</v>
      </c>
      <c r="R379" s="191">
        <f>Q379*H379</f>
        <v>0</v>
      </c>
      <c r="S379" s="191">
        <v>0</v>
      </c>
      <c r="T379" s="192">
        <f>S379*H379</f>
        <v>0</v>
      </c>
      <c r="U379" s="37"/>
      <c r="V379" s="37"/>
      <c r="W379" s="37"/>
      <c r="X379" s="37"/>
      <c r="Y379" s="37"/>
      <c r="Z379" s="37"/>
      <c r="AA379" s="37"/>
      <c r="AB379" s="37"/>
      <c r="AC379" s="37"/>
      <c r="AD379" s="37"/>
      <c r="AE379" s="37"/>
      <c r="AR379" s="193" t="s">
        <v>178</v>
      </c>
      <c r="AT379" s="193" t="s">
        <v>173</v>
      </c>
      <c r="AU379" s="193" t="s">
        <v>90</v>
      </c>
      <c r="AY379" s="19" t="s">
        <v>171</v>
      </c>
      <c r="BE379" s="194">
        <f>IF(N379="základní",J379,0)</f>
        <v>0</v>
      </c>
      <c r="BF379" s="194">
        <f>IF(N379="snížená",J379,0)</f>
        <v>0</v>
      </c>
      <c r="BG379" s="194">
        <f>IF(N379="zákl. přenesená",J379,0)</f>
        <v>0</v>
      </c>
      <c r="BH379" s="194">
        <f>IF(N379="sníž. přenesená",J379,0)</f>
        <v>0</v>
      </c>
      <c r="BI379" s="194">
        <f>IF(N379="nulová",J379,0)</f>
        <v>0</v>
      </c>
      <c r="BJ379" s="19" t="s">
        <v>88</v>
      </c>
      <c r="BK379" s="194">
        <f>ROUND(I379*H379,2)</f>
        <v>0</v>
      </c>
      <c r="BL379" s="19" t="s">
        <v>178</v>
      </c>
      <c r="BM379" s="193" t="s">
        <v>526</v>
      </c>
    </row>
    <row r="380" spans="1:65" s="2" customFormat="1" x14ac:dyDescent="0.2">
      <c r="A380" s="37"/>
      <c r="B380" s="38"/>
      <c r="C380" s="39"/>
      <c r="D380" s="228" t="s">
        <v>198</v>
      </c>
      <c r="E380" s="39"/>
      <c r="F380" s="229" t="s">
        <v>527</v>
      </c>
      <c r="G380" s="39"/>
      <c r="H380" s="39"/>
      <c r="I380" s="230"/>
      <c r="J380" s="39"/>
      <c r="K380" s="39"/>
      <c r="L380" s="42"/>
      <c r="M380" s="231"/>
      <c r="N380" s="232"/>
      <c r="O380" s="67"/>
      <c r="P380" s="67"/>
      <c r="Q380" s="67"/>
      <c r="R380" s="67"/>
      <c r="S380" s="67"/>
      <c r="T380" s="68"/>
      <c r="U380" s="37"/>
      <c r="V380" s="37"/>
      <c r="W380" s="37"/>
      <c r="X380" s="37"/>
      <c r="Y380" s="37"/>
      <c r="Z380" s="37"/>
      <c r="AA380" s="37"/>
      <c r="AB380" s="37"/>
      <c r="AC380" s="37"/>
      <c r="AD380" s="37"/>
      <c r="AE380" s="37"/>
      <c r="AT380" s="19" t="s">
        <v>198</v>
      </c>
      <c r="AU380" s="19" t="s">
        <v>90</v>
      </c>
    </row>
    <row r="381" spans="1:65" s="2" customFormat="1" ht="16.5" customHeight="1" x14ac:dyDescent="0.2">
      <c r="A381" s="37"/>
      <c r="B381" s="38"/>
      <c r="C381" s="182" t="s">
        <v>528</v>
      </c>
      <c r="D381" s="182" t="s">
        <v>173</v>
      </c>
      <c r="E381" s="183" t="s">
        <v>529</v>
      </c>
      <c r="F381" s="184" t="s">
        <v>530</v>
      </c>
      <c r="G381" s="185" t="s">
        <v>337</v>
      </c>
      <c r="H381" s="186">
        <v>14.077</v>
      </c>
      <c r="I381" s="187"/>
      <c r="J381" s="188">
        <f>ROUND(I381*H381,2)</f>
        <v>0</v>
      </c>
      <c r="K381" s="184" t="s">
        <v>196</v>
      </c>
      <c r="L381" s="42"/>
      <c r="M381" s="189" t="s">
        <v>79</v>
      </c>
      <c r="N381" s="190" t="s">
        <v>51</v>
      </c>
      <c r="O381" s="67"/>
      <c r="P381" s="191">
        <f>O381*H381</f>
        <v>0</v>
      </c>
      <c r="Q381" s="191">
        <v>1.0423199999999999</v>
      </c>
      <c r="R381" s="191">
        <f>Q381*H381</f>
        <v>14.672738639999999</v>
      </c>
      <c r="S381" s="191">
        <v>0</v>
      </c>
      <c r="T381" s="192">
        <f>S381*H381</f>
        <v>0</v>
      </c>
      <c r="U381" s="37"/>
      <c r="V381" s="37"/>
      <c r="W381" s="37"/>
      <c r="X381" s="37"/>
      <c r="Y381" s="37"/>
      <c r="Z381" s="37"/>
      <c r="AA381" s="37"/>
      <c r="AB381" s="37"/>
      <c r="AC381" s="37"/>
      <c r="AD381" s="37"/>
      <c r="AE381" s="37"/>
      <c r="AR381" s="193" t="s">
        <v>178</v>
      </c>
      <c r="AT381" s="193" t="s">
        <v>173</v>
      </c>
      <c r="AU381" s="193" t="s">
        <v>90</v>
      </c>
      <c r="AY381" s="19" t="s">
        <v>171</v>
      </c>
      <c r="BE381" s="194">
        <f>IF(N381="základní",J381,0)</f>
        <v>0</v>
      </c>
      <c r="BF381" s="194">
        <f>IF(N381="snížená",J381,0)</f>
        <v>0</v>
      </c>
      <c r="BG381" s="194">
        <f>IF(N381="zákl. přenesená",J381,0)</f>
        <v>0</v>
      </c>
      <c r="BH381" s="194">
        <f>IF(N381="sníž. přenesená",J381,0)</f>
        <v>0</v>
      </c>
      <c r="BI381" s="194">
        <f>IF(N381="nulová",J381,0)</f>
        <v>0</v>
      </c>
      <c r="BJ381" s="19" t="s">
        <v>88</v>
      </c>
      <c r="BK381" s="194">
        <f>ROUND(I381*H381,2)</f>
        <v>0</v>
      </c>
      <c r="BL381" s="19" t="s">
        <v>178</v>
      </c>
      <c r="BM381" s="193" t="s">
        <v>531</v>
      </c>
    </row>
    <row r="382" spans="1:65" s="2" customFormat="1" x14ac:dyDescent="0.2">
      <c r="A382" s="37"/>
      <c r="B382" s="38"/>
      <c r="C382" s="39"/>
      <c r="D382" s="228" t="s">
        <v>198</v>
      </c>
      <c r="E382" s="39"/>
      <c r="F382" s="229" t="s">
        <v>532</v>
      </c>
      <c r="G382" s="39"/>
      <c r="H382" s="39"/>
      <c r="I382" s="230"/>
      <c r="J382" s="39"/>
      <c r="K382" s="39"/>
      <c r="L382" s="42"/>
      <c r="M382" s="231"/>
      <c r="N382" s="232"/>
      <c r="O382" s="67"/>
      <c r="P382" s="67"/>
      <c r="Q382" s="67"/>
      <c r="R382" s="67"/>
      <c r="S382" s="67"/>
      <c r="T382" s="68"/>
      <c r="U382" s="37"/>
      <c r="V382" s="37"/>
      <c r="W382" s="37"/>
      <c r="X382" s="37"/>
      <c r="Y382" s="37"/>
      <c r="Z382" s="37"/>
      <c r="AA382" s="37"/>
      <c r="AB382" s="37"/>
      <c r="AC382" s="37"/>
      <c r="AD382" s="37"/>
      <c r="AE382" s="37"/>
      <c r="AT382" s="19" t="s">
        <v>198</v>
      </c>
      <c r="AU382" s="19" t="s">
        <v>90</v>
      </c>
    </row>
    <row r="383" spans="1:65" s="13" customFormat="1" x14ac:dyDescent="0.2">
      <c r="B383" s="195"/>
      <c r="C383" s="196"/>
      <c r="D383" s="197" t="s">
        <v>180</v>
      </c>
      <c r="E383" s="198" t="s">
        <v>79</v>
      </c>
      <c r="F383" s="199" t="s">
        <v>181</v>
      </c>
      <c r="G383" s="196"/>
      <c r="H383" s="198" t="s">
        <v>79</v>
      </c>
      <c r="I383" s="200"/>
      <c r="J383" s="196"/>
      <c r="K383" s="196"/>
      <c r="L383" s="201"/>
      <c r="M383" s="202"/>
      <c r="N383" s="203"/>
      <c r="O383" s="203"/>
      <c r="P383" s="203"/>
      <c r="Q383" s="203"/>
      <c r="R383" s="203"/>
      <c r="S383" s="203"/>
      <c r="T383" s="204"/>
      <c r="AT383" s="205" t="s">
        <v>180</v>
      </c>
      <c r="AU383" s="205" t="s">
        <v>90</v>
      </c>
      <c r="AV383" s="13" t="s">
        <v>88</v>
      </c>
      <c r="AW383" s="13" t="s">
        <v>42</v>
      </c>
      <c r="AX383" s="13" t="s">
        <v>81</v>
      </c>
      <c r="AY383" s="205" t="s">
        <v>171</v>
      </c>
    </row>
    <row r="384" spans="1:65" s="13" customFormat="1" x14ac:dyDescent="0.2">
      <c r="B384" s="195"/>
      <c r="C384" s="196"/>
      <c r="D384" s="197" t="s">
        <v>180</v>
      </c>
      <c r="E384" s="198" t="s">
        <v>79</v>
      </c>
      <c r="F384" s="199" t="s">
        <v>533</v>
      </c>
      <c r="G384" s="196"/>
      <c r="H384" s="198" t="s">
        <v>79</v>
      </c>
      <c r="I384" s="200"/>
      <c r="J384" s="196"/>
      <c r="K384" s="196"/>
      <c r="L384" s="201"/>
      <c r="M384" s="202"/>
      <c r="N384" s="203"/>
      <c r="O384" s="203"/>
      <c r="P384" s="203"/>
      <c r="Q384" s="203"/>
      <c r="R384" s="203"/>
      <c r="S384" s="203"/>
      <c r="T384" s="204"/>
      <c r="AT384" s="205" t="s">
        <v>180</v>
      </c>
      <c r="AU384" s="205" t="s">
        <v>90</v>
      </c>
      <c r="AV384" s="13" t="s">
        <v>88</v>
      </c>
      <c r="AW384" s="13" t="s">
        <v>42</v>
      </c>
      <c r="AX384" s="13" t="s">
        <v>81</v>
      </c>
      <c r="AY384" s="205" t="s">
        <v>171</v>
      </c>
    </row>
    <row r="385" spans="1:65" s="14" customFormat="1" x14ac:dyDescent="0.2">
      <c r="B385" s="206"/>
      <c r="C385" s="207"/>
      <c r="D385" s="197" t="s">
        <v>180</v>
      </c>
      <c r="E385" s="208" t="s">
        <v>79</v>
      </c>
      <c r="F385" s="209" t="s">
        <v>534</v>
      </c>
      <c r="G385" s="207"/>
      <c r="H385" s="210">
        <v>14.077</v>
      </c>
      <c r="I385" s="211"/>
      <c r="J385" s="207"/>
      <c r="K385" s="207"/>
      <c r="L385" s="212"/>
      <c r="M385" s="213"/>
      <c r="N385" s="214"/>
      <c r="O385" s="214"/>
      <c r="P385" s="214"/>
      <c r="Q385" s="214"/>
      <c r="R385" s="214"/>
      <c r="S385" s="214"/>
      <c r="T385" s="215"/>
      <c r="AT385" s="216" t="s">
        <v>180</v>
      </c>
      <c r="AU385" s="216" t="s">
        <v>90</v>
      </c>
      <c r="AV385" s="14" t="s">
        <v>90</v>
      </c>
      <c r="AW385" s="14" t="s">
        <v>42</v>
      </c>
      <c r="AX385" s="14" t="s">
        <v>81</v>
      </c>
      <c r="AY385" s="216" t="s">
        <v>171</v>
      </c>
    </row>
    <row r="386" spans="1:65" s="15" customFormat="1" x14ac:dyDescent="0.2">
      <c r="B386" s="217"/>
      <c r="C386" s="218"/>
      <c r="D386" s="197" t="s">
        <v>180</v>
      </c>
      <c r="E386" s="219" t="s">
        <v>79</v>
      </c>
      <c r="F386" s="220" t="s">
        <v>183</v>
      </c>
      <c r="G386" s="218"/>
      <c r="H386" s="221">
        <v>14.077</v>
      </c>
      <c r="I386" s="222"/>
      <c r="J386" s="218"/>
      <c r="K386" s="218"/>
      <c r="L386" s="223"/>
      <c r="M386" s="224"/>
      <c r="N386" s="225"/>
      <c r="O386" s="225"/>
      <c r="P386" s="225"/>
      <c r="Q386" s="225"/>
      <c r="R386" s="225"/>
      <c r="S386" s="225"/>
      <c r="T386" s="226"/>
      <c r="AT386" s="227" t="s">
        <v>180</v>
      </c>
      <c r="AU386" s="227" t="s">
        <v>90</v>
      </c>
      <c r="AV386" s="15" t="s">
        <v>178</v>
      </c>
      <c r="AW386" s="15" t="s">
        <v>42</v>
      </c>
      <c r="AX386" s="15" t="s">
        <v>88</v>
      </c>
      <c r="AY386" s="227" t="s">
        <v>171</v>
      </c>
    </row>
    <row r="387" spans="1:65" s="2" customFormat="1" ht="16.5" customHeight="1" x14ac:dyDescent="0.2">
      <c r="A387" s="37"/>
      <c r="B387" s="38"/>
      <c r="C387" s="182" t="s">
        <v>535</v>
      </c>
      <c r="D387" s="182" t="s">
        <v>173</v>
      </c>
      <c r="E387" s="183" t="s">
        <v>536</v>
      </c>
      <c r="F387" s="184" t="s">
        <v>537</v>
      </c>
      <c r="G387" s="185" t="s">
        <v>211</v>
      </c>
      <c r="H387" s="186">
        <v>469.23500000000001</v>
      </c>
      <c r="I387" s="187"/>
      <c r="J387" s="188">
        <f>ROUND(I387*H387,2)</f>
        <v>0</v>
      </c>
      <c r="K387" s="184" t="s">
        <v>177</v>
      </c>
      <c r="L387" s="42"/>
      <c r="M387" s="189" t="s">
        <v>79</v>
      </c>
      <c r="N387" s="190" t="s">
        <v>51</v>
      </c>
      <c r="O387" s="67"/>
      <c r="P387" s="191">
        <f>O387*H387</f>
        <v>0</v>
      </c>
      <c r="Q387" s="191">
        <v>4.6000000000000001E-4</v>
      </c>
      <c r="R387" s="191">
        <f>Q387*H387</f>
        <v>0.21584810000000001</v>
      </c>
      <c r="S387" s="191">
        <v>0</v>
      </c>
      <c r="T387" s="192">
        <f>S387*H387</f>
        <v>0</v>
      </c>
      <c r="U387" s="37"/>
      <c r="V387" s="37"/>
      <c r="W387" s="37"/>
      <c r="X387" s="37"/>
      <c r="Y387" s="37"/>
      <c r="Z387" s="37"/>
      <c r="AA387" s="37"/>
      <c r="AB387" s="37"/>
      <c r="AC387" s="37"/>
      <c r="AD387" s="37"/>
      <c r="AE387" s="37"/>
      <c r="AR387" s="193" t="s">
        <v>178</v>
      </c>
      <c r="AT387" s="193" t="s">
        <v>173</v>
      </c>
      <c r="AU387" s="193" t="s">
        <v>90</v>
      </c>
      <c r="AY387" s="19" t="s">
        <v>171</v>
      </c>
      <c r="BE387" s="194">
        <f>IF(N387="základní",J387,0)</f>
        <v>0</v>
      </c>
      <c r="BF387" s="194">
        <f>IF(N387="snížená",J387,0)</f>
        <v>0</v>
      </c>
      <c r="BG387" s="194">
        <f>IF(N387="zákl. přenesená",J387,0)</f>
        <v>0</v>
      </c>
      <c r="BH387" s="194">
        <f>IF(N387="sníž. přenesená",J387,0)</f>
        <v>0</v>
      </c>
      <c r="BI387" s="194">
        <f>IF(N387="nulová",J387,0)</f>
        <v>0</v>
      </c>
      <c r="BJ387" s="19" t="s">
        <v>88</v>
      </c>
      <c r="BK387" s="194">
        <f>ROUND(I387*H387,2)</f>
        <v>0</v>
      </c>
      <c r="BL387" s="19" t="s">
        <v>178</v>
      </c>
      <c r="BM387" s="193" t="s">
        <v>538</v>
      </c>
    </row>
    <row r="388" spans="1:65" s="13" customFormat="1" x14ac:dyDescent="0.2">
      <c r="B388" s="195"/>
      <c r="C388" s="196"/>
      <c r="D388" s="197" t="s">
        <v>180</v>
      </c>
      <c r="E388" s="198" t="s">
        <v>79</v>
      </c>
      <c r="F388" s="199" t="s">
        <v>181</v>
      </c>
      <c r="G388" s="196"/>
      <c r="H388" s="198" t="s">
        <v>79</v>
      </c>
      <c r="I388" s="200"/>
      <c r="J388" s="196"/>
      <c r="K388" s="196"/>
      <c r="L388" s="201"/>
      <c r="M388" s="202"/>
      <c r="N388" s="203"/>
      <c r="O388" s="203"/>
      <c r="P388" s="203"/>
      <c r="Q388" s="203"/>
      <c r="R388" s="203"/>
      <c r="S388" s="203"/>
      <c r="T388" s="204"/>
      <c r="AT388" s="205" t="s">
        <v>180</v>
      </c>
      <c r="AU388" s="205" t="s">
        <v>90</v>
      </c>
      <c r="AV388" s="13" t="s">
        <v>88</v>
      </c>
      <c r="AW388" s="13" t="s">
        <v>42</v>
      </c>
      <c r="AX388" s="13" t="s">
        <v>81</v>
      </c>
      <c r="AY388" s="205" t="s">
        <v>171</v>
      </c>
    </row>
    <row r="389" spans="1:65" s="13" customFormat="1" x14ac:dyDescent="0.2">
      <c r="B389" s="195"/>
      <c r="C389" s="196"/>
      <c r="D389" s="197" t="s">
        <v>180</v>
      </c>
      <c r="E389" s="198" t="s">
        <v>79</v>
      </c>
      <c r="F389" s="199" t="s">
        <v>539</v>
      </c>
      <c r="G389" s="196"/>
      <c r="H389" s="198" t="s">
        <v>79</v>
      </c>
      <c r="I389" s="200"/>
      <c r="J389" s="196"/>
      <c r="K389" s="196"/>
      <c r="L389" s="201"/>
      <c r="M389" s="202"/>
      <c r="N389" s="203"/>
      <c r="O389" s="203"/>
      <c r="P389" s="203"/>
      <c r="Q389" s="203"/>
      <c r="R389" s="203"/>
      <c r="S389" s="203"/>
      <c r="T389" s="204"/>
      <c r="AT389" s="205" t="s">
        <v>180</v>
      </c>
      <c r="AU389" s="205" t="s">
        <v>90</v>
      </c>
      <c r="AV389" s="13" t="s">
        <v>88</v>
      </c>
      <c r="AW389" s="13" t="s">
        <v>42</v>
      </c>
      <c r="AX389" s="13" t="s">
        <v>81</v>
      </c>
      <c r="AY389" s="205" t="s">
        <v>171</v>
      </c>
    </row>
    <row r="390" spans="1:65" s="14" customFormat="1" x14ac:dyDescent="0.2">
      <c r="B390" s="206"/>
      <c r="C390" s="207"/>
      <c r="D390" s="197" t="s">
        <v>180</v>
      </c>
      <c r="E390" s="208" t="s">
        <v>79</v>
      </c>
      <c r="F390" s="209" t="s">
        <v>540</v>
      </c>
      <c r="G390" s="207"/>
      <c r="H390" s="210">
        <v>469.23500000000001</v>
      </c>
      <c r="I390" s="211"/>
      <c r="J390" s="207"/>
      <c r="K390" s="207"/>
      <c r="L390" s="212"/>
      <c r="M390" s="213"/>
      <c r="N390" s="214"/>
      <c r="O390" s="214"/>
      <c r="P390" s="214"/>
      <c r="Q390" s="214"/>
      <c r="R390" s="214"/>
      <c r="S390" s="214"/>
      <c r="T390" s="215"/>
      <c r="AT390" s="216" t="s">
        <v>180</v>
      </c>
      <c r="AU390" s="216" t="s">
        <v>90</v>
      </c>
      <c r="AV390" s="14" t="s">
        <v>90</v>
      </c>
      <c r="AW390" s="14" t="s">
        <v>42</v>
      </c>
      <c r="AX390" s="14" t="s">
        <v>81</v>
      </c>
      <c r="AY390" s="216" t="s">
        <v>171</v>
      </c>
    </row>
    <row r="391" spans="1:65" s="15" customFormat="1" x14ac:dyDescent="0.2">
      <c r="B391" s="217"/>
      <c r="C391" s="218"/>
      <c r="D391" s="197" t="s">
        <v>180</v>
      </c>
      <c r="E391" s="219" t="s">
        <v>79</v>
      </c>
      <c r="F391" s="220" t="s">
        <v>183</v>
      </c>
      <c r="G391" s="218"/>
      <c r="H391" s="221">
        <v>469.23500000000001</v>
      </c>
      <c r="I391" s="222"/>
      <c r="J391" s="218"/>
      <c r="K391" s="218"/>
      <c r="L391" s="223"/>
      <c r="M391" s="224"/>
      <c r="N391" s="225"/>
      <c r="O391" s="225"/>
      <c r="P391" s="225"/>
      <c r="Q391" s="225"/>
      <c r="R391" s="225"/>
      <c r="S391" s="225"/>
      <c r="T391" s="226"/>
      <c r="AT391" s="227" t="s">
        <v>180</v>
      </c>
      <c r="AU391" s="227" t="s">
        <v>90</v>
      </c>
      <c r="AV391" s="15" t="s">
        <v>178</v>
      </c>
      <c r="AW391" s="15" t="s">
        <v>42</v>
      </c>
      <c r="AX391" s="15" t="s">
        <v>88</v>
      </c>
      <c r="AY391" s="227" t="s">
        <v>171</v>
      </c>
    </row>
    <row r="392" spans="1:65" s="2" customFormat="1" ht="16.5" customHeight="1" x14ac:dyDescent="0.2">
      <c r="A392" s="37"/>
      <c r="B392" s="38"/>
      <c r="C392" s="182" t="s">
        <v>541</v>
      </c>
      <c r="D392" s="182" t="s">
        <v>173</v>
      </c>
      <c r="E392" s="183" t="s">
        <v>542</v>
      </c>
      <c r="F392" s="184" t="s">
        <v>543</v>
      </c>
      <c r="G392" s="185" t="s">
        <v>345</v>
      </c>
      <c r="H392" s="186">
        <v>4</v>
      </c>
      <c r="I392" s="187"/>
      <c r="J392" s="188">
        <f>ROUND(I392*H392,2)</f>
        <v>0</v>
      </c>
      <c r="K392" s="184" t="s">
        <v>196</v>
      </c>
      <c r="L392" s="42"/>
      <c r="M392" s="189" t="s">
        <v>79</v>
      </c>
      <c r="N392" s="190" t="s">
        <v>51</v>
      </c>
      <c r="O392" s="67"/>
      <c r="P392" s="191">
        <f>O392*H392</f>
        <v>0</v>
      </c>
      <c r="Q392" s="191">
        <v>0</v>
      </c>
      <c r="R392" s="191">
        <f>Q392*H392</f>
        <v>0</v>
      </c>
      <c r="S392" s="191">
        <v>0.15</v>
      </c>
      <c r="T392" s="192">
        <f>S392*H392</f>
        <v>0.6</v>
      </c>
      <c r="U392" s="37"/>
      <c r="V392" s="37"/>
      <c r="W392" s="37"/>
      <c r="X392" s="37"/>
      <c r="Y392" s="37"/>
      <c r="Z392" s="37"/>
      <c r="AA392" s="37"/>
      <c r="AB392" s="37"/>
      <c r="AC392" s="37"/>
      <c r="AD392" s="37"/>
      <c r="AE392" s="37"/>
      <c r="AR392" s="193" t="s">
        <v>178</v>
      </c>
      <c r="AT392" s="193" t="s">
        <v>173</v>
      </c>
      <c r="AU392" s="193" t="s">
        <v>90</v>
      </c>
      <c r="AY392" s="19" t="s">
        <v>171</v>
      </c>
      <c r="BE392" s="194">
        <f>IF(N392="základní",J392,0)</f>
        <v>0</v>
      </c>
      <c r="BF392" s="194">
        <f>IF(N392="snížená",J392,0)</f>
        <v>0</v>
      </c>
      <c r="BG392" s="194">
        <f>IF(N392="zákl. přenesená",J392,0)</f>
        <v>0</v>
      </c>
      <c r="BH392" s="194">
        <f>IF(N392="sníž. přenesená",J392,0)</f>
        <v>0</v>
      </c>
      <c r="BI392" s="194">
        <f>IF(N392="nulová",J392,0)</f>
        <v>0</v>
      </c>
      <c r="BJ392" s="19" t="s">
        <v>88</v>
      </c>
      <c r="BK392" s="194">
        <f>ROUND(I392*H392,2)</f>
        <v>0</v>
      </c>
      <c r="BL392" s="19" t="s">
        <v>178</v>
      </c>
      <c r="BM392" s="193" t="s">
        <v>544</v>
      </c>
    </row>
    <row r="393" spans="1:65" s="2" customFormat="1" x14ac:dyDescent="0.2">
      <c r="A393" s="37"/>
      <c r="B393" s="38"/>
      <c r="C393" s="39"/>
      <c r="D393" s="228" t="s">
        <v>198</v>
      </c>
      <c r="E393" s="39"/>
      <c r="F393" s="229" t="s">
        <v>545</v>
      </c>
      <c r="G393" s="39"/>
      <c r="H393" s="39"/>
      <c r="I393" s="230"/>
      <c r="J393" s="39"/>
      <c r="K393" s="39"/>
      <c r="L393" s="42"/>
      <c r="M393" s="231"/>
      <c r="N393" s="232"/>
      <c r="O393" s="67"/>
      <c r="P393" s="67"/>
      <c r="Q393" s="67"/>
      <c r="R393" s="67"/>
      <c r="S393" s="67"/>
      <c r="T393" s="68"/>
      <c r="U393" s="37"/>
      <c r="V393" s="37"/>
      <c r="W393" s="37"/>
      <c r="X393" s="37"/>
      <c r="Y393" s="37"/>
      <c r="Z393" s="37"/>
      <c r="AA393" s="37"/>
      <c r="AB393" s="37"/>
      <c r="AC393" s="37"/>
      <c r="AD393" s="37"/>
      <c r="AE393" s="37"/>
      <c r="AT393" s="19" t="s">
        <v>198</v>
      </c>
      <c r="AU393" s="19" t="s">
        <v>90</v>
      </c>
    </row>
    <row r="394" spans="1:65" s="13" customFormat="1" x14ac:dyDescent="0.2">
      <c r="B394" s="195"/>
      <c r="C394" s="196"/>
      <c r="D394" s="197" t="s">
        <v>180</v>
      </c>
      <c r="E394" s="198" t="s">
        <v>79</v>
      </c>
      <c r="F394" s="199" t="s">
        <v>181</v>
      </c>
      <c r="G394" s="196"/>
      <c r="H394" s="198" t="s">
        <v>79</v>
      </c>
      <c r="I394" s="200"/>
      <c r="J394" s="196"/>
      <c r="K394" s="196"/>
      <c r="L394" s="201"/>
      <c r="M394" s="202"/>
      <c r="N394" s="203"/>
      <c r="O394" s="203"/>
      <c r="P394" s="203"/>
      <c r="Q394" s="203"/>
      <c r="R394" s="203"/>
      <c r="S394" s="203"/>
      <c r="T394" s="204"/>
      <c r="AT394" s="205" t="s">
        <v>180</v>
      </c>
      <c r="AU394" s="205" t="s">
        <v>90</v>
      </c>
      <c r="AV394" s="13" t="s">
        <v>88</v>
      </c>
      <c r="AW394" s="13" t="s">
        <v>42</v>
      </c>
      <c r="AX394" s="13" t="s">
        <v>81</v>
      </c>
      <c r="AY394" s="205" t="s">
        <v>171</v>
      </c>
    </row>
    <row r="395" spans="1:65" s="14" customFormat="1" x14ac:dyDescent="0.2">
      <c r="B395" s="206"/>
      <c r="C395" s="207"/>
      <c r="D395" s="197" t="s">
        <v>180</v>
      </c>
      <c r="E395" s="208" t="s">
        <v>79</v>
      </c>
      <c r="F395" s="209" t="s">
        <v>178</v>
      </c>
      <c r="G395" s="207"/>
      <c r="H395" s="210">
        <v>4</v>
      </c>
      <c r="I395" s="211"/>
      <c r="J395" s="207"/>
      <c r="K395" s="207"/>
      <c r="L395" s="212"/>
      <c r="M395" s="213"/>
      <c r="N395" s="214"/>
      <c r="O395" s="214"/>
      <c r="P395" s="214"/>
      <c r="Q395" s="214"/>
      <c r="R395" s="214"/>
      <c r="S395" s="214"/>
      <c r="T395" s="215"/>
      <c r="AT395" s="216" t="s">
        <v>180</v>
      </c>
      <c r="AU395" s="216" t="s">
        <v>90</v>
      </c>
      <c r="AV395" s="14" t="s">
        <v>90</v>
      </c>
      <c r="AW395" s="14" t="s">
        <v>42</v>
      </c>
      <c r="AX395" s="14" t="s">
        <v>81</v>
      </c>
      <c r="AY395" s="216" t="s">
        <v>171</v>
      </c>
    </row>
    <row r="396" spans="1:65" s="15" customFormat="1" x14ac:dyDescent="0.2">
      <c r="B396" s="217"/>
      <c r="C396" s="218"/>
      <c r="D396" s="197" t="s">
        <v>180</v>
      </c>
      <c r="E396" s="219" t="s">
        <v>79</v>
      </c>
      <c r="F396" s="220" t="s">
        <v>183</v>
      </c>
      <c r="G396" s="218"/>
      <c r="H396" s="221">
        <v>4</v>
      </c>
      <c r="I396" s="222"/>
      <c r="J396" s="218"/>
      <c r="K396" s="218"/>
      <c r="L396" s="223"/>
      <c r="M396" s="224"/>
      <c r="N396" s="225"/>
      <c r="O396" s="225"/>
      <c r="P396" s="225"/>
      <c r="Q396" s="225"/>
      <c r="R396" s="225"/>
      <c r="S396" s="225"/>
      <c r="T396" s="226"/>
      <c r="AT396" s="227" t="s">
        <v>180</v>
      </c>
      <c r="AU396" s="227" t="s">
        <v>90</v>
      </c>
      <c r="AV396" s="15" t="s">
        <v>178</v>
      </c>
      <c r="AW396" s="15" t="s">
        <v>42</v>
      </c>
      <c r="AX396" s="15" t="s">
        <v>88</v>
      </c>
      <c r="AY396" s="227" t="s">
        <v>171</v>
      </c>
    </row>
    <row r="397" spans="1:65" s="2" customFormat="1" ht="24.2" customHeight="1" x14ac:dyDescent="0.2">
      <c r="A397" s="37"/>
      <c r="B397" s="38"/>
      <c r="C397" s="182" t="s">
        <v>546</v>
      </c>
      <c r="D397" s="182" t="s">
        <v>173</v>
      </c>
      <c r="E397" s="183" t="s">
        <v>547</v>
      </c>
      <c r="F397" s="184" t="s">
        <v>548</v>
      </c>
      <c r="G397" s="185" t="s">
        <v>345</v>
      </c>
      <c r="H397" s="186">
        <v>4</v>
      </c>
      <c r="I397" s="187"/>
      <c r="J397" s="188">
        <f>ROUND(I397*H397,2)</f>
        <v>0</v>
      </c>
      <c r="K397" s="184" t="s">
        <v>196</v>
      </c>
      <c r="L397" s="42"/>
      <c r="M397" s="189" t="s">
        <v>79</v>
      </c>
      <c r="N397" s="190" t="s">
        <v>51</v>
      </c>
      <c r="O397" s="67"/>
      <c r="P397" s="191">
        <f>O397*H397</f>
        <v>0</v>
      </c>
      <c r="Q397" s="191">
        <v>0.09</v>
      </c>
      <c r="R397" s="191">
        <f>Q397*H397</f>
        <v>0.36</v>
      </c>
      <c r="S397" s="191">
        <v>0</v>
      </c>
      <c r="T397" s="192">
        <f>S397*H397</f>
        <v>0</v>
      </c>
      <c r="U397" s="37"/>
      <c r="V397" s="37"/>
      <c r="W397" s="37"/>
      <c r="X397" s="37"/>
      <c r="Y397" s="37"/>
      <c r="Z397" s="37"/>
      <c r="AA397" s="37"/>
      <c r="AB397" s="37"/>
      <c r="AC397" s="37"/>
      <c r="AD397" s="37"/>
      <c r="AE397" s="37"/>
      <c r="AR397" s="193" t="s">
        <v>178</v>
      </c>
      <c r="AT397" s="193" t="s">
        <v>173</v>
      </c>
      <c r="AU397" s="193" t="s">
        <v>90</v>
      </c>
      <c r="AY397" s="19" t="s">
        <v>171</v>
      </c>
      <c r="BE397" s="194">
        <f>IF(N397="základní",J397,0)</f>
        <v>0</v>
      </c>
      <c r="BF397" s="194">
        <f>IF(N397="snížená",J397,0)</f>
        <v>0</v>
      </c>
      <c r="BG397" s="194">
        <f>IF(N397="zákl. přenesená",J397,0)</f>
        <v>0</v>
      </c>
      <c r="BH397" s="194">
        <f>IF(N397="sníž. přenesená",J397,0)</f>
        <v>0</v>
      </c>
      <c r="BI397" s="194">
        <f>IF(N397="nulová",J397,0)</f>
        <v>0</v>
      </c>
      <c r="BJ397" s="19" t="s">
        <v>88</v>
      </c>
      <c r="BK397" s="194">
        <f>ROUND(I397*H397,2)</f>
        <v>0</v>
      </c>
      <c r="BL397" s="19" t="s">
        <v>178</v>
      </c>
      <c r="BM397" s="193" t="s">
        <v>549</v>
      </c>
    </row>
    <row r="398" spans="1:65" s="2" customFormat="1" x14ac:dyDescent="0.2">
      <c r="A398" s="37"/>
      <c r="B398" s="38"/>
      <c r="C398" s="39"/>
      <c r="D398" s="228" t="s">
        <v>198</v>
      </c>
      <c r="E398" s="39"/>
      <c r="F398" s="229" t="s">
        <v>550</v>
      </c>
      <c r="G398" s="39"/>
      <c r="H398" s="39"/>
      <c r="I398" s="230"/>
      <c r="J398" s="39"/>
      <c r="K398" s="39"/>
      <c r="L398" s="42"/>
      <c r="M398" s="231"/>
      <c r="N398" s="232"/>
      <c r="O398" s="67"/>
      <c r="P398" s="67"/>
      <c r="Q398" s="67"/>
      <c r="R398" s="67"/>
      <c r="S398" s="67"/>
      <c r="T398" s="68"/>
      <c r="U398" s="37"/>
      <c r="V398" s="37"/>
      <c r="W398" s="37"/>
      <c r="X398" s="37"/>
      <c r="Y398" s="37"/>
      <c r="Z398" s="37"/>
      <c r="AA398" s="37"/>
      <c r="AB398" s="37"/>
      <c r="AC398" s="37"/>
      <c r="AD398" s="37"/>
      <c r="AE398" s="37"/>
      <c r="AT398" s="19" t="s">
        <v>198</v>
      </c>
      <c r="AU398" s="19" t="s">
        <v>90</v>
      </c>
    </row>
    <row r="399" spans="1:65" s="13" customFormat="1" x14ac:dyDescent="0.2">
      <c r="B399" s="195"/>
      <c r="C399" s="196"/>
      <c r="D399" s="197" t="s">
        <v>180</v>
      </c>
      <c r="E399" s="198" t="s">
        <v>79</v>
      </c>
      <c r="F399" s="199" t="s">
        <v>181</v>
      </c>
      <c r="G399" s="196"/>
      <c r="H399" s="198" t="s">
        <v>79</v>
      </c>
      <c r="I399" s="200"/>
      <c r="J399" s="196"/>
      <c r="K399" s="196"/>
      <c r="L399" s="201"/>
      <c r="M399" s="202"/>
      <c r="N399" s="203"/>
      <c r="O399" s="203"/>
      <c r="P399" s="203"/>
      <c r="Q399" s="203"/>
      <c r="R399" s="203"/>
      <c r="S399" s="203"/>
      <c r="T399" s="204"/>
      <c r="AT399" s="205" t="s">
        <v>180</v>
      </c>
      <c r="AU399" s="205" t="s">
        <v>90</v>
      </c>
      <c r="AV399" s="13" t="s">
        <v>88</v>
      </c>
      <c r="AW399" s="13" t="s">
        <v>42</v>
      </c>
      <c r="AX399" s="13" t="s">
        <v>81</v>
      </c>
      <c r="AY399" s="205" t="s">
        <v>171</v>
      </c>
    </row>
    <row r="400" spans="1:65" s="14" customFormat="1" x14ac:dyDescent="0.2">
      <c r="B400" s="206"/>
      <c r="C400" s="207"/>
      <c r="D400" s="197" t="s">
        <v>180</v>
      </c>
      <c r="E400" s="208" t="s">
        <v>79</v>
      </c>
      <c r="F400" s="209" t="s">
        <v>551</v>
      </c>
      <c r="G400" s="207"/>
      <c r="H400" s="210">
        <v>1</v>
      </c>
      <c r="I400" s="211"/>
      <c r="J400" s="207"/>
      <c r="K400" s="207"/>
      <c r="L400" s="212"/>
      <c r="M400" s="213"/>
      <c r="N400" s="214"/>
      <c r="O400" s="214"/>
      <c r="P400" s="214"/>
      <c r="Q400" s="214"/>
      <c r="R400" s="214"/>
      <c r="S400" s="214"/>
      <c r="T400" s="215"/>
      <c r="AT400" s="216" t="s">
        <v>180</v>
      </c>
      <c r="AU400" s="216" t="s">
        <v>90</v>
      </c>
      <c r="AV400" s="14" t="s">
        <v>90</v>
      </c>
      <c r="AW400" s="14" t="s">
        <v>42</v>
      </c>
      <c r="AX400" s="14" t="s">
        <v>81</v>
      </c>
      <c r="AY400" s="216" t="s">
        <v>171</v>
      </c>
    </row>
    <row r="401" spans="1:65" s="14" customFormat="1" x14ac:dyDescent="0.2">
      <c r="B401" s="206"/>
      <c r="C401" s="207"/>
      <c r="D401" s="197" t="s">
        <v>180</v>
      </c>
      <c r="E401" s="208" t="s">
        <v>79</v>
      </c>
      <c r="F401" s="209" t="s">
        <v>552</v>
      </c>
      <c r="G401" s="207"/>
      <c r="H401" s="210">
        <v>1</v>
      </c>
      <c r="I401" s="211"/>
      <c r="J401" s="207"/>
      <c r="K401" s="207"/>
      <c r="L401" s="212"/>
      <c r="M401" s="213"/>
      <c r="N401" s="214"/>
      <c r="O401" s="214"/>
      <c r="P401" s="214"/>
      <c r="Q401" s="214"/>
      <c r="R401" s="214"/>
      <c r="S401" s="214"/>
      <c r="T401" s="215"/>
      <c r="AT401" s="216" t="s">
        <v>180</v>
      </c>
      <c r="AU401" s="216" t="s">
        <v>90</v>
      </c>
      <c r="AV401" s="14" t="s">
        <v>90</v>
      </c>
      <c r="AW401" s="14" t="s">
        <v>42</v>
      </c>
      <c r="AX401" s="14" t="s">
        <v>81</v>
      </c>
      <c r="AY401" s="216" t="s">
        <v>171</v>
      </c>
    </row>
    <row r="402" spans="1:65" s="14" customFormat="1" x14ac:dyDescent="0.2">
      <c r="B402" s="206"/>
      <c r="C402" s="207"/>
      <c r="D402" s="197" t="s">
        <v>180</v>
      </c>
      <c r="E402" s="208" t="s">
        <v>79</v>
      </c>
      <c r="F402" s="209" t="s">
        <v>553</v>
      </c>
      <c r="G402" s="207"/>
      <c r="H402" s="210">
        <v>1</v>
      </c>
      <c r="I402" s="211"/>
      <c r="J402" s="207"/>
      <c r="K402" s="207"/>
      <c r="L402" s="212"/>
      <c r="M402" s="213"/>
      <c r="N402" s="214"/>
      <c r="O402" s="214"/>
      <c r="P402" s="214"/>
      <c r="Q402" s="214"/>
      <c r="R402" s="214"/>
      <c r="S402" s="214"/>
      <c r="T402" s="215"/>
      <c r="AT402" s="216" t="s">
        <v>180</v>
      </c>
      <c r="AU402" s="216" t="s">
        <v>90</v>
      </c>
      <c r="AV402" s="14" t="s">
        <v>90</v>
      </c>
      <c r="AW402" s="14" t="s">
        <v>42</v>
      </c>
      <c r="AX402" s="14" t="s">
        <v>81</v>
      </c>
      <c r="AY402" s="216" t="s">
        <v>171</v>
      </c>
    </row>
    <row r="403" spans="1:65" s="14" customFormat="1" x14ac:dyDescent="0.2">
      <c r="B403" s="206"/>
      <c r="C403" s="207"/>
      <c r="D403" s="197" t="s">
        <v>180</v>
      </c>
      <c r="E403" s="208" t="s">
        <v>79</v>
      </c>
      <c r="F403" s="209" t="s">
        <v>554</v>
      </c>
      <c r="G403" s="207"/>
      <c r="H403" s="210">
        <v>1</v>
      </c>
      <c r="I403" s="211"/>
      <c r="J403" s="207"/>
      <c r="K403" s="207"/>
      <c r="L403" s="212"/>
      <c r="M403" s="213"/>
      <c r="N403" s="214"/>
      <c r="O403" s="214"/>
      <c r="P403" s="214"/>
      <c r="Q403" s="214"/>
      <c r="R403" s="214"/>
      <c r="S403" s="214"/>
      <c r="T403" s="215"/>
      <c r="AT403" s="216" t="s">
        <v>180</v>
      </c>
      <c r="AU403" s="216" t="s">
        <v>90</v>
      </c>
      <c r="AV403" s="14" t="s">
        <v>90</v>
      </c>
      <c r="AW403" s="14" t="s">
        <v>42</v>
      </c>
      <c r="AX403" s="14" t="s">
        <v>81</v>
      </c>
      <c r="AY403" s="216" t="s">
        <v>171</v>
      </c>
    </row>
    <row r="404" spans="1:65" s="15" customFormat="1" x14ac:dyDescent="0.2">
      <c r="B404" s="217"/>
      <c r="C404" s="218"/>
      <c r="D404" s="197" t="s">
        <v>180</v>
      </c>
      <c r="E404" s="219" t="s">
        <v>79</v>
      </c>
      <c r="F404" s="220" t="s">
        <v>183</v>
      </c>
      <c r="G404" s="218"/>
      <c r="H404" s="221">
        <v>4</v>
      </c>
      <c r="I404" s="222"/>
      <c r="J404" s="218"/>
      <c r="K404" s="218"/>
      <c r="L404" s="223"/>
      <c r="M404" s="224"/>
      <c r="N404" s="225"/>
      <c r="O404" s="225"/>
      <c r="P404" s="225"/>
      <c r="Q404" s="225"/>
      <c r="R404" s="225"/>
      <c r="S404" s="225"/>
      <c r="T404" s="226"/>
      <c r="AT404" s="227" t="s">
        <v>180</v>
      </c>
      <c r="AU404" s="227" t="s">
        <v>90</v>
      </c>
      <c r="AV404" s="15" t="s">
        <v>178</v>
      </c>
      <c r="AW404" s="15" t="s">
        <v>42</v>
      </c>
      <c r="AX404" s="15" t="s">
        <v>88</v>
      </c>
      <c r="AY404" s="227" t="s">
        <v>171</v>
      </c>
    </row>
    <row r="405" spans="1:65" s="2" customFormat="1" ht="16.5" customHeight="1" x14ac:dyDescent="0.2">
      <c r="A405" s="37"/>
      <c r="B405" s="38"/>
      <c r="C405" s="233" t="s">
        <v>555</v>
      </c>
      <c r="D405" s="233" t="s">
        <v>202</v>
      </c>
      <c r="E405" s="234" t="s">
        <v>556</v>
      </c>
      <c r="F405" s="235" t="s">
        <v>557</v>
      </c>
      <c r="G405" s="236" t="s">
        <v>345</v>
      </c>
      <c r="H405" s="237">
        <v>4</v>
      </c>
      <c r="I405" s="238"/>
      <c r="J405" s="239">
        <f>ROUND(I405*H405,2)</f>
        <v>0</v>
      </c>
      <c r="K405" s="235" t="s">
        <v>196</v>
      </c>
      <c r="L405" s="240"/>
      <c r="M405" s="241" t="s">
        <v>79</v>
      </c>
      <c r="N405" s="242" t="s">
        <v>51</v>
      </c>
      <c r="O405" s="67"/>
      <c r="P405" s="191">
        <f>O405*H405</f>
        <v>0</v>
      </c>
      <c r="Q405" s="191">
        <v>8.1000000000000003E-2</v>
      </c>
      <c r="R405" s="191">
        <f>Q405*H405</f>
        <v>0.32400000000000001</v>
      </c>
      <c r="S405" s="191">
        <v>0</v>
      </c>
      <c r="T405" s="192">
        <f>S405*H405</f>
        <v>0</v>
      </c>
      <c r="U405" s="37"/>
      <c r="V405" s="37"/>
      <c r="W405" s="37"/>
      <c r="X405" s="37"/>
      <c r="Y405" s="37"/>
      <c r="Z405" s="37"/>
      <c r="AA405" s="37"/>
      <c r="AB405" s="37"/>
      <c r="AC405" s="37"/>
      <c r="AD405" s="37"/>
      <c r="AE405" s="37"/>
      <c r="AR405" s="193" t="s">
        <v>205</v>
      </c>
      <c r="AT405" s="193" t="s">
        <v>202</v>
      </c>
      <c r="AU405" s="193" t="s">
        <v>90</v>
      </c>
      <c r="AY405" s="19" t="s">
        <v>171</v>
      </c>
      <c r="BE405" s="194">
        <f>IF(N405="základní",J405,0)</f>
        <v>0</v>
      </c>
      <c r="BF405" s="194">
        <f>IF(N405="snížená",J405,0)</f>
        <v>0</v>
      </c>
      <c r="BG405" s="194">
        <f>IF(N405="zákl. přenesená",J405,0)</f>
        <v>0</v>
      </c>
      <c r="BH405" s="194">
        <f>IF(N405="sníž. přenesená",J405,0)</f>
        <v>0</v>
      </c>
      <c r="BI405" s="194">
        <f>IF(N405="nulová",J405,0)</f>
        <v>0</v>
      </c>
      <c r="BJ405" s="19" t="s">
        <v>88</v>
      </c>
      <c r="BK405" s="194">
        <f>ROUND(I405*H405,2)</f>
        <v>0</v>
      </c>
      <c r="BL405" s="19" t="s">
        <v>178</v>
      </c>
      <c r="BM405" s="193" t="s">
        <v>558</v>
      </c>
    </row>
    <row r="406" spans="1:65" s="2" customFormat="1" ht="21.75" customHeight="1" x14ac:dyDescent="0.2">
      <c r="A406" s="37"/>
      <c r="B406" s="38"/>
      <c r="C406" s="182" t="s">
        <v>559</v>
      </c>
      <c r="D406" s="182" t="s">
        <v>173</v>
      </c>
      <c r="E406" s="183" t="s">
        <v>560</v>
      </c>
      <c r="F406" s="184" t="s">
        <v>561</v>
      </c>
      <c r="G406" s="185" t="s">
        <v>345</v>
      </c>
      <c r="H406" s="186">
        <v>38</v>
      </c>
      <c r="I406" s="187"/>
      <c r="J406" s="188">
        <f>ROUND(I406*H406,2)</f>
        <v>0</v>
      </c>
      <c r="K406" s="184" t="s">
        <v>196</v>
      </c>
      <c r="L406" s="42"/>
      <c r="M406" s="189" t="s">
        <v>79</v>
      </c>
      <c r="N406" s="190" t="s">
        <v>51</v>
      </c>
      <c r="O406" s="67"/>
      <c r="P406" s="191">
        <f>O406*H406</f>
        <v>0</v>
      </c>
      <c r="Q406" s="191">
        <v>1.3699999999999999E-3</v>
      </c>
      <c r="R406" s="191">
        <f>Q406*H406</f>
        <v>5.2059999999999995E-2</v>
      </c>
      <c r="S406" s="191">
        <v>0</v>
      </c>
      <c r="T406" s="192">
        <f>S406*H406</f>
        <v>0</v>
      </c>
      <c r="U406" s="37"/>
      <c r="V406" s="37"/>
      <c r="W406" s="37"/>
      <c r="X406" s="37"/>
      <c r="Y406" s="37"/>
      <c r="Z406" s="37"/>
      <c r="AA406" s="37"/>
      <c r="AB406" s="37"/>
      <c r="AC406" s="37"/>
      <c r="AD406" s="37"/>
      <c r="AE406" s="37"/>
      <c r="AR406" s="193" t="s">
        <v>178</v>
      </c>
      <c r="AT406" s="193" t="s">
        <v>173</v>
      </c>
      <c r="AU406" s="193" t="s">
        <v>90</v>
      </c>
      <c r="AY406" s="19" t="s">
        <v>171</v>
      </c>
      <c r="BE406" s="194">
        <f>IF(N406="základní",J406,0)</f>
        <v>0</v>
      </c>
      <c r="BF406" s="194">
        <f>IF(N406="snížená",J406,0)</f>
        <v>0</v>
      </c>
      <c r="BG406" s="194">
        <f>IF(N406="zákl. přenesená",J406,0)</f>
        <v>0</v>
      </c>
      <c r="BH406" s="194">
        <f>IF(N406="sníž. přenesená",J406,0)</f>
        <v>0</v>
      </c>
      <c r="BI406" s="194">
        <f>IF(N406="nulová",J406,0)</f>
        <v>0</v>
      </c>
      <c r="BJ406" s="19" t="s">
        <v>88</v>
      </c>
      <c r="BK406" s="194">
        <f>ROUND(I406*H406,2)</f>
        <v>0</v>
      </c>
      <c r="BL406" s="19" t="s">
        <v>178</v>
      </c>
      <c r="BM406" s="193" t="s">
        <v>562</v>
      </c>
    </row>
    <row r="407" spans="1:65" s="2" customFormat="1" x14ac:dyDescent="0.2">
      <c r="A407" s="37"/>
      <c r="B407" s="38"/>
      <c r="C407" s="39"/>
      <c r="D407" s="228" t="s">
        <v>198</v>
      </c>
      <c r="E407" s="39"/>
      <c r="F407" s="229" t="s">
        <v>563</v>
      </c>
      <c r="G407" s="39"/>
      <c r="H407" s="39"/>
      <c r="I407" s="230"/>
      <c r="J407" s="39"/>
      <c r="K407" s="39"/>
      <c r="L407" s="42"/>
      <c r="M407" s="231"/>
      <c r="N407" s="232"/>
      <c r="O407" s="67"/>
      <c r="P407" s="67"/>
      <c r="Q407" s="67"/>
      <c r="R407" s="67"/>
      <c r="S407" s="67"/>
      <c r="T407" s="68"/>
      <c r="U407" s="37"/>
      <c r="V407" s="37"/>
      <c r="W407" s="37"/>
      <c r="X407" s="37"/>
      <c r="Y407" s="37"/>
      <c r="Z407" s="37"/>
      <c r="AA407" s="37"/>
      <c r="AB407" s="37"/>
      <c r="AC407" s="37"/>
      <c r="AD407" s="37"/>
      <c r="AE407" s="37"/>
      <c r="AT407" s="19" t="s">
        <v>198</v>
      </c>
      <c r="AU407" s="19" t="s">
        <v>90</v>
      </c>
    </row>
    <row r="408" spans="1:65" s="13" customFormat="1" x14ac:dyDescent="0.2">
      <c r="B408" s="195"/>
      <c r="C408" s="196"/>
      <c r="D408" s="197" t="s">
        <v>180</v>
      </c>
      <c r="E408" s="198" t="s">
        <v>79</v>
      </c>
      <c r="F408" s="199" t="s">
        <v>181</v>
      </c>
      <c r="G408" s="196"/>
      <c r="H408" s="198" t="s">
        <v>79</v>
      </c>
      <c r="I408" s="200"/>
      <c r="J408" s="196"/>
      <c r="K408" s="196"/>
      <c r="L408" s="201"/>
      <c r="M408" s="202"/>
      <c r="N408" s="203"/>
      <c r="O408" s="203"/>
      <c r="P408" s="203"/>
      <c r="Q408" s="203"/>
      <c r="R408" s="203"/>
      <c r="S408" s="203"/>
      <c r="T408" s="204"/>
      <c r="AT408" s="205" t="s">
        <v>180</v>
      </c>
      <c r="AU408" s="205" t="s">
        <v>90</v>
      </c>
      <c r="AV408" s="13" t="s">
        <v>88</v>
      </c>
      <c r="AW408" s="13" t="s">
        <v>42</v>
      </c>
      <c r="AX408" s="13" t="s">
        <v>81</v>
      </c>
      <c r="AY408" s="205" t="s">
        <v>171</v>
      </c>
    </row>
    <row r="409" spans="1:65" s="14" customFormat="1" x14ac:dyDescent="0.2">
      <c r="B409" s="206"/>
      <c r="C409" s="207"/>
      <c r="D409" s="197" t="s">
        <v>180</v>
      </c>
      <c r="E409" s="208" t="s">
        <v>79</v>
      </c>
      <c r="F409" s="209" t="s">
        <v>564</v>
      </c>
      <c r="G409" s="207"/>
      <c r="H409" s="210">
        <v>10</v>
      </c>
      <c r="I409" s="211"/>
      <c r="J409" s="207"/>
      <c r="K409" s="207"/>
      <c r="L409" s="212"/>
      <c r="M409" s="213"/>
      <c r="N409" s="214"/>
      <c r="O409" s="214"/>
      <c r="P409" s="214"/>
      <c r="Q409" s="214"/>
      <c r="R409" s="214"/>
      <c r="S409" s="214"/>
      <c r="T409" s="215"/>
      <c r="AT409" s="216" t="s">
        <v>180</v>
      </c>
      <c r="AU409" s="216" t="s">
        <v>90</v>
      </c>
      <c r="AV409" s="14" t="s">
        <v>90</v>
      </c>
      <c r="AW409" s="14" t="s">
        <v>42</v>
      </c>
      <c r="AX409" s="14" t="s">
        <v>81</v>
      </c>
      <c r="AY409" s="216" t="s">
        <v>171</v>
      </c>
    </row>
    <row r="410" spans="1:65" s="14" customFormat="1" x14ac:dyDescent="0.2">
      <c r="B410" s="206"/>
      <c r="C410" s="207"/>
      <c r="D410" s="197" t="s">
        <v>180</v>
      </c>
      <c r="E410" s="208" t="s">
        <v>79</v>
      </c>
      <c r="F410" s="209" t="s">
        <v>565</v>
      </c>
      <c r="G410" s="207"/>
      <c r="H410" s="210">
        <v>9</v>
      </c>
      <c r="I410" s="211"/>
      <c r="J410" s="207"/>
      <c r="K410" s="207"/>
      <c r="L410" s="212"/>
      <c r="M410" s="213"/>
      <c r="N410" s="214"/>
      <c r="O410" s="214"/>
      <c r="P410" s="214"/>
      <c r="Q410" s="214"/>
      <c r="R410" s="214"/>
      <c r="S410" s="214"/>
      <c r="T410" s="215"/>
      <c r="AT410" s="216" t="s">
        <v>180</v>
      </c>
      <c r="AU410" s="216" t="s">
        <v>90</v>
      </c>
      <c r="AV410" s="14" t="s">
        <v>90</v>
      </c>
      <c r="AW410" s="14" t="s">
        <v>42</v>
      </c>
      <c r="AX410" s="14" t="s">
        <v>81</v>
      </c>
      <c r="AY410" s="216" t="s">
        <v>171</v>
      </c>
    </row>
    <row r="411" spans="1:65" s="14" customFormat="1" x14ac:dyDescent="0.2">
      <c r="B411" s="206"/>
      <c r="C411" s="207"/>
      <c r="D411" s="197" t="s">
        <v>180</v>
      </c>
      <c r="E411" s="208" t="s">
        <v>79</v>
      </c>
      <c r="F411" s="209" t="s">
        <v>566</v>
      </c>
      <c r="G411" s="207"/>
      <c r="H411" s="210">
        <v>9</v>
      </c>
      <c r="I411" s="211"/>
      <c r="J411" s="207"/>
      <c r="K411" s="207"/>
      <c r="L411" s="212"/>
      <c r="M411" s="213"/>
      <c r="N411" s="214"/>
      <c r="O411" s="214"/>
      <c r="P411" s="214"/>
      <c r="Q411" s="214"/>
      <c r="R411" s="214"/>
      <c r="S411" s="214"/>
      <c r="T411" s="215"/>
      <c r="AT411" s="216" t="s">
        <v>180</v>
      </c>
      <c r="AU411" s="216" t="s">
        <v>90</v>
      </c>
      <c r="AV411" s="14" t="s">
        <v>90</v>
      </c>
      <c r="AW411" s="14" t="s">
        <v>42</v>
      </c>
      <c r="AX411" s="14" t="s">
        <v>81</v>
      </c>
      <c r="AY411" s="216" t="s">
        <v>171</v>
      </c>
    </row>
    <row r="412" spans="1:65" s="14" customFormat="1" x14ac:dyDescent="0.2">
      <c r="B412" s="206"/>
      <c r="C412" s="207"/>
      <c r="D412" s="197" t="s">
        <v>180</v>
      </c>
      <c r="E412" s="208" t="s">
        <v>79</v>
      </c>
      <c r="F412" s="209" t="s">
        <v>567</v>
      </c>
      <c r="G412" s="207"/>
      <c r="H412" s="210">
        <v>10</v>
      </c>
      <c r="I412" s="211"/>
      <c r="J412" s="207"/>
      <c r="K412" s="207"/>
      <c r="L412" s="212"/>
      <c r="M412" s="213"/>
      <c r="N412" s="214"/>
      <c r="O412" s="214"/>
      <c r="P412" s="214"/>
      <c r="Q412" s="214"/>
      <c r="R412" s="214"/>
      <c r="S412" s="214"/>
      <c r="T412" s="215"/>
      <c r="AT412" s="216" t="s">
        <v>180</v>
      </c>
      <c r="AU412" s="216" t="s">
        <v>90</v>
      </c>
      <c r="AV412" s="14" t="s">
        <v>90</v>
      </c>
      <c r="AW412" s="14" t="s">
        <v>42</v>
      </c>
      <c r="AX412" s="14" t="s">
        <v>81</v>
      </c>
      <c r="AY412" s="216" t="s">
        <v>171</v>
      </c>
    </row>
    <row r="413" spans="1:65" s="15" customFormat="1" x14ac:dyDescent="0.2">
      <c r="B413" s="217"/>
      <c r="C413" s="218"/>
      <c r="D413" s="197" t="s">
        <v>180</v>
      </c>
      <c r="E413" s="219" t="s">
        <v>79</v>
      </c>
      <c r="F413" s="220" t="s">
        <v>183</v>
      </c>
      <c r="G413" s="218"/>
      <c r="H413" s="221">
        <v>38</v>
      </c>
      <c r="I413" s="222"/>
      <c r="J413" s="218"/>
      <c r="K413" s="218"/>
      <c r="L413" s="223"/>
      <c r="M413" s="224"/>
      <c r="N413" s="225"/>
      <c r="O413" s="225"/>
      <c r="P413" s="225"/>
      <c r="Q413" s="225"/>
      <c r="R413" s="225"/>
      <c r="S413" s="225"/>
      <c r="T413" s="226"/>
      <c r="AT413" s="227" t="s">
        <v>180</v>
      </c>
      <c r="AU413" s="227" t="s">
        <v>90</v>
      </c>
      <c r="AV413" s="15" t="s">
        <v>178</v>
      </c>
      <c r="AW413" s="15" t="s">
        <v>42</v>
      </c>
      <c r="AX413" s="15" t="s">
        <v>88</v>
      </c>
      <c r="AY413" s="227" t="s">
        <v>171</v>
      </c>
    </row>
    <row r="414" spans="1:65" s="2" customFormat="1" ht="24.2" customHeight="1" x14ac:dyDescent="0.2">
      <c r="A414" s="37"/>
      <c r="B414" s="38"/>
      <c r="C414" s="182" t="s">
        <v>568</v>
      </c>
      <c r="D414" s="182" t="s">
        <v>173</v>
      </c>
      <c r="E414" s="183" t="s">
        <v>569</v>
      </c>
      <c r="F414" s="184" t="s">
        <v>570</v>
      </c>
      <c r="G414" s="185" t="s">
        <v>345</v>
      </c>
      <c r="H414" s="186">
        <v>11</v>
      </c>
      <c r="I414" s="187"/>
      <c r="J414" s="188">
        <f>ROUND(I414*H414,2)</f>
        <v>0</v>
      </c>
      <c r="K414" s="184" t="s">
        <v>196</v>
      </c>
      <c r="L414" s="42"/>
      <c r="M414" s="189" t="s">
        <v>79</v>
      </c>
      <c r="N414" s="190" t="s">
        <v>51</v>
      </c>
      <c r="O414" s="67"/>
      <c r="P414" s="191">
        <f>O414*H414</f>
        <v>0</v>
      </c>
      <c r="Q414" s="191">
        <v>1.2460000000000001E-2</v>
      </c>
      <c r="R414" s="191">
        <f>Q414*H414</f>
        <v>0.13706000000000002</v>
      </c>
      <c r="S414" s="191">
        <v>0</v>
      </c>
      <c r="T414" s="192">
        <f>S414*H414</f>
        <v>0</v>
      </c>
      <c r="U414" s="37"/>
      <c r="V414" s="37"/>
      <c r="W414" s="37"/>
      <c r="X414" s="37"/>
      <c r="Y414" s="37"/>
      <c r="Z414" s="37"/>
      <c r="AA414" s="37"/>
      <c r="AB414" s="37"/>
      <c r="AC414" s="37"/>
      <c r="AD414" s="37"/>
      <c r="AE414" s="37"/>
      <c r="AR414" s="193" t="s">
        <v>178</v>
      </c>
      <c r="AT414" s="193" t="s">
        <v>173</v>
      </c>
      <c r="AU414" s="193" t="s">
        <v>90</v>
      </c>
      <c r="AY414" s="19" t="s">
        <v>171</v>
      </c>
      <c r="BE414" s="194">
        <f>IF(N414="základní",J414,0)</f>
        <v>0</v>
      </c>
      <c r="BF414" s="194">
        <f>IF(N414="snížená",J414,0)</f>
        <v>0</v>
      </c>
      <c r="BG414" s="194">
        <f>IF(N414="zákl. přenesená",J414,0)</f>
        <v>0</v>
      </c>
      <c r="BH414" s="194">
        <f>IF(N414="sníž. přenesená",J414,0)</f>
        <v>0</v>
      </c>
      <c r="BI414" s="194">
        <f>IF(N414="nulová",J414,0)</f>
        <v>0</v>
      </c>
      <c r="BJ414" s="19" t="s">
        <v>88</v>
      </c>
      <c r="BK414" s="194">
        <f>ROUND(I414*H414,2)</f>
        <v>0</v>
      </c>
      <c r="BL414" s="19" t="s">
        <v>178</v>
      </c>
      <c r="BM414" s="193" t="s">
        <v>571</v>
      </c>
    </row>
    <row r="415" spans="1:65" s="2" customFormat="1" x14ac:dyDescent="0.2">
      <c r="A415" s="37"/>
      <c r="B415" s="38"/>
      <c r="C415" s="39"/>
      <c r="D415" s="228" t="s">
        <v>198</v>
      </c>
      <c r="E415" s="39"/>
      <c r="F415" s="229" t="s">
        <v>572</v>
      </c>
      <c r="G415" s="39"/>
      <c r="H415" s="39"/>
      <c r="I415" s="230"/>
      <c r="J415" s="39"/>
      <c r="K415" s="39"/>
      <c r="L415" s="42"/>
      <c r="M415" s="231"/>
      <c r="N415" s="232"/>
      <c r="O415" s="67"/>
      <c r="P415" s="67"/>
      <c r="Q415" s="67"/>
      <c r="R415" s="67"/>
      <c r="S415" s="67"/>
      <c r="T415" s="68"/>
      <c r="U415" s="37"/>
      <c r="V415" s="37"/>
      <c r="W415" s="37"/>
      <c r="X415" s="37"/>
      <c r="Y415" s="37"/>
      <c r="Z415" s="37"/>
      <c r="AA415" s="37"/>
      <c r="AB415" s="37"/>
      <c r="AC415" s="37"/>
      <c r="AD415" s="37"/>
      <c r="AE415" s="37"/>
      <c r="AT415" s="19" t="s">
        <v>198</v>
      </c>
      <c r="AU415" s="19" t="s">
        <v>90</v>
      </c>
    </row>
    <row r="416" spans="1:65" s="13" customFormat="1" x14ac:dyDescent="0.2">
      <c r="B416" s="195"/>
      <c r="C416" s="196"/>
      <c r="D416" s="197" t="s">
        <v>180</v>
      </c>
      <c r="E416" s="198" t="s">
        <v>79</v>
      </c>
      <c r="F416" s="199" t="s">
        <v>181</v>
      </c>
      <c r="G416" s="196"/>
      <c r="H416" s="198" t="s">
        <v>79</v>
      </c>
      <c r="I416" s="200"/>
      <c r="J416" s="196"/>
      <c r="K416" s="196"/>
      <c r="L416" s="201"/>
      <c r="M416" s="202"/>
      <c r="N416" s="203"/>
      <c r="O416" s="203"/>
      <c r="P416" s="203"/>
      <c r="Q416" s="203"/>
      <c r="R416" s="203"/>
      <c r="S416" s="203"/>
      <c r="T416" s="204"/>
      <c r="AT416" s="205" t="s">
        <v>180</v>
      </c>
      <c r="AU416" s="205" t="s">
        <v>90</v>
      </c>
      <c r="AV416" s="13" t="s">
        <v>88</v>
      </c>
      <c r="AW416" s="13" t="s">
        <v>42</v>
      </c>
      <c r="AX416" s="13" t="s">
        <v>81</v>
      </c>
      <c r="AY416" s="205" t="s">
        <v>171</v>
      </c>
    </row>
    <row r="417" spans="1:65" s="14" customFormat="1" x14ac:dyDescent="0.2">
      <c r="B417" s="206"/>
      <c r="C417" s="207"/>
      <c r="D417" s="197" t="s">
        <v>180</v>
      </c>
      <c r="E417" s="208" t="s">
        <v>79</v>
      </c>
      <c r="F417" s="209" t="s">
        <v>421</v>
      </c>
      <c r="G417" s="207"/>
      <c r="H417" s="210">
        <v>1</v>
      </c>
      <c r="I417" s="211"/>
      <c r="J417" s="207"/>
      <c r="K417" s="207"/>
      <c r="L417" s="212"/>
      <c r="M417" s="213"/>
      <c r="N417" s="214"/>
      <c r="O417" s="214"/>
      <c r="P417" s="214"/>
      <c r="Q417" s="214"/>
      <c r="R417" s="214"/>
      <c r="S417" s="214"/>
      <c r="T417" s="215"/>
      <c r="AT417" s="216" t="s">
        <v>180</v>
      </c>
      <c r="AU417" s="216" t="s">
        <v>90</v>
      </c>
      <c r="AV417" s="14" t="s">
        <v>90</v>
      </c>
      <c r="AW417" s="14" t="s">
        <v>42</v>
      </c>
      <c r="AX417" s="14" t="s">
        <v>81</v>
      </c>
      <c r="AY417" s="216" t="s">
        <v>171</v>
      </c>
    </row>
    <row r="418" spans="1:65" s="14" customFormat="1" x14ac:dyDescent="0.2">
      <c r="B418" s="206"/>
      <c r="C418" s="207"/>
      <c r="D418" s="197" t="s">
        <v>180</v>
      </c>
      <c r="E418" s="208" t="s">
        <v>79</v>
      </c>
      <c r="F418" s="209" t="s">
        <v>352</v>
      </c>
      <c r="G418" s="207"/>
      <c r="H418" s="210">
        <v>1</v>
      </c>
      <c r="I418" s="211"/>
      <c r="J418" s="207"/>
      <c r="K418" s="207"/>
      <c r="L418" s="212"/>
      <c r="M418" s="213"/>
      <c r="N418" s="214"/>
      <c r="O418" s="214"/>
      <c r="P418" s="214"/>
      <c r="Q418" s="214"/>
      <c r="R418" s="214"/>
      <c r="S418" s="214"/>
      <c r="T418" s="215"/>
      <c r="AT418" s="216" t="s">
        <v>180</v>
      </c>
      <c r="AU418" s="216" t="s">
        <v>90</v>
      </c>
      <c r="AV418" s="14" t="s">
        <v>90</v>
      </c>
      <c r="AW418" s="14" t="s">
        <v>42</v>
      </c>
      <c r="AX418" s="14" t="s">
        <v>81</v>
      </c>
      <c r="AY418" s="216" t="s">
        <v>171</v>
      </c>
    </row>
    <row r="419" spans="1:65" s="14" customFormat="1" x14ac:dyDescent="0.2">
      <c r="B419" s="206"/>
      <c r="C419" s="207"/>
      <c r="D419" s="197" t="s">
        <v>180</v>
      </c>
      <c r="E419" s="208" t="s">
        <v>79</v>
      </c>
      <c r="F419" s="209" t="s">
        <v>573</v>
      </c>
      <c r="G419" s="207"/>
      <c r="H419" s="210">
        <v>5</v>
      </c>
      <c r="I419" s="211"/>
      <c r="J419" s="207"/>
      <c r="K419" s="207"/>
      <c r="L419" s="212"/>
      <c r="M419" s="213"/>
      <c r="N419" s="214"/>
      <c r="O419" s="214"/>
      <c r="P419" s="214"/>
      <c r="Q419" s="214"/>
      <c r="R419" s="214"/>
      <c r="S419" s="214"/>
      <c r="T419" s="215"/>
      <c r="AT419" s="216" t="s">
        <v>180</v>
      </c>
      <c r="AU419" s="216" t="s">
        <v>90</v>
      </c>
      <c r="AV419" s="14" t="s">
        <v>90</v>
      </c>
      <c r="AW419" s="14" t="s">
        <v>42</v>
      </c>
      <c r="AX419" s="14" t="s">
        <v>81</v>
      </c>
      <c r="AY419" s="216" t="s">
        <v>171</v>
      </c>
    </row>
    <row r="420" spans="1:65" s="14" customFormat="1" x14ac:dyDescent="0.2">
      <c r="B420" s="206"/>
      <c r="C420" s="207"/>
      <c r="D420" s="197" t="s">
        <v>180</v>
      </c>
      <c r="E420" s="208" t="s">
        <v>79</v>
      </c>
      <c r="F420" s="209" t="s">
        <v>574</v>
      </c>
      <c r="G420" s="207"/>
      <c r="H420" s="210">
        <v>4</v>
      </c>
      <c r="I420" s="211"/>
      <c r="J420" s="207"/>
      <c r="K420" s="207"/>
      <c r="L420" s="212"/>
      <c r="M420" s="213"/>
      <c r="N420" s="214"/>
      <c r="O420" s="214"/>
      <c r="P420" s="214"/>
      <c r="Q420" s="214"/>
      <c r="R420" s="214"/>
      <c r="S420" s="214"/>
      <c r="T420" s="215"/>
      <c r="AT420" s="216" t="s">
        <v>180</v>
      </c>
      <c r="AU420" s="216" t="s">
        <v>90</v>
      </c>
      <c r="AV420" s="14" t="s">
        <v>90</v>
      </c>
      <c r="AW420" s="14" t="s">
        <v>42</v>
      </c>
      <c r="AX420" s="14" t="s">
        <v>81</v>
      </c>
      <c r="AY420" s="216" t="s">
        <v>171</v>
      </c>
    </row>
    <row r="421" spans="1:65" s="15" customFormat="1" x14ac:dyDescent="0.2">
      <c r="B421" s="217"/>
      <c r="C421" s="218"/>
      <c r="D421" s="197" t="s">
        <v>180</v>
      </c>
      <c r="E421" s="219" t="s">
        <v>79</v>
      </c>
      <c r="F421" s="220" t="s">
        <v>183</v>
      </c>
      <c r="G421" s="218"/>
      <c r="H421" s="221">
        <v>11</v>
      </c>
      <c r="I421" s="222"/>
      <c r="J421" s="218"/>
      <c r="K421" s="218"/>
      <c r="L421" s="223"/>
      <c r="M421" s="224"/>
      <c r="N421" s="225"/>
      <c r="O421" s="225"/>
      <c r="P421" s="225"/>
      <c r="Q421" s="225"/>
      <c r="R421" s="225"/>
      <c r="S421" s="225"/>
      <c r="T421" s="226"/>
      <c r="AT421" s="227" t="s">
        <v>180</v>
      </c>
      <c r="AU421" s="227" t="s">
        <v>90</v>
      </c>
      <c r="AV421" s="15" t="s">
        <v>178</v>
      </c>
      <c r="AW421" s="15" t="s">
        <v>42</v>
      </c>
      <c r="AX421" s="15" t="s">
        <v>88</v>
      </c>
      <c r="AY421" s="227" t="s">
        <v>171</v>
      </c>
    </row>
    <row r="422" spans="1:65" s="2" customFormat="1" ht="16.5" customHeight="1" x14ac:dyDescent="0.2">
      <c r="A422" s="37"/>
      <c r="B422" s="38"/>
      <c r="C422" s="182" t="s">
        <v>575</v>
      </c>
      <c r="D422" s="182" t="s">
        <v>173</v>
      </c>
      <c r="E422" s="183" t="s">
        <v>576</v>
      </c>
      <c r="F422" s="184" t="s">
        <v>577</v>
      </c>
      <c r="G422" s="185" t="s">
        <v>119</v>
      </c>
      <c r="H422" s="186">
        <v>32</v>
      </c>
      <c r="I422" s="187"/>
      <c r="J422" s="188">
        <f>ROUND(I422*H422,2)</f>
        <v>0</v>
      </c>
      <c r="K422" s="184" t="s">
        <v>196</v>
      </c>
      <c r="L422" s="42"/>
      <c r="M422" s="189" t="s">
        <v>79</v>
      </c>
      <c r="N422" s="190" t="s">
        <v>51</v>
      </c>
      <c r="O422" s="67"/>
      <c r="P422" s="191">
        <f>O422*H422</f>
        <v>0</v>
      </c>
      <c r="Q422" s="191">
        <v>0</v>
      </c>
      <c r="R422" s="191">
        <f>Q422*H422</f>
        <v>0</v>
      </c>
      <c r="S422" s="191">
        <v>0</v>
      </c>
      <c r="T422" s="192">
        <f>S422*H422</f>
        <v>0</v>
      </c>
      <c r="U422" s="37"/>
      <c r="V422" s="37"/>
      <c r="W422" s="37"/>
      <c r="X422" s="37"/>
      <c r="Y422" s="37"/>
      <c r="Z422" s="37"/>
      <c r="AA422" s="37"/>
      <c r="AB422" s="37"/>
      <c r="AC422" s="37"/>
      <c r="AD422" s="37"/>
      <c r="AE422" s="37"/>
      <c r="AR422" s="193" t="s">
        <v>178</v>
      </c>
      <c r="AT422" s="193" t="s">
        <v>173</v>
      </c>
      <c r="AU422" s="193" t="s">
        <v>90</v>
      </c>
      <c r="AY422" s="19" t="s">
        <v>171</v>
      </c>
      <c r="BE422" s="194">
        <f>IF(N422="základní",J422,0)</f>
        <v>0</v>
      </c>
      <c r="BF422" s="194">
        <f>IF(N422="snížená",J422,0)</f>
        <v>0</v>
      </c>
      <c r="BG422" s="194">
        <f>IF(N422="zákl. přenesená",J422,0)</f>
        <v>0</v>
      </c>
      <c r="BH422" s="194">
        <f>IF(N422="sníž. přenesená",J422,0)</f>
        <v>0</v>
      </c>
      <c r="BI422" s="194">
        <f>IF(N422="nulová",J422,0)</f>
        <v>0</v>
      </c>
      <c r="BJ422" s="19" t="s">
        <v>88</v>
      </c>
      <c r="BK422" s="194">
        <f>ROUND(I422*H422,2)</f>
        <v>0</v>
      </c>
      <c r="BL422" s="19" t="s">
        <v>178</v>
      </c>
      <c r="BM422" s="193" t="s">
        <v>578</v>
      </c>
    </row>
    <row r="423" spans="1:65" s="2" customFormat="1" x14ac:dyDescent="0.2">
      <c r="A423" s="37"/>
      <c r="B423" s="38"/>
      <c r="C423" s="39"/>
      <c r="D423" s="228" t="s">
        <v>198</v>
      </c>
      <c r="E423" s="39"/>
      <c r="F423" s="229" t="s">
        <v>579</v>
      </c>
      <c r="G423" s="39"/>
      <c r="H423" s="39"/>
      <c r="I423" s="230"/>
      <c r="J423" s="39"/>
      <c r="K423" s="39"/>
      <c r="L423" s="42"/>
      <c r="M423" s="231"/>
      <c r="N423" s="232"/>
      <c r="O423" s="67"/>
      <c r="P423" s="67"/>
      <c r="Q423" s="67"/>
      <c r="R423" s="67"/>
      <c r="S423" s="67"/>
      <c r="T423" s="68"/>
      <c r="U423" s="37"/>
      <c r="V423" s="37"/>
      <c r="W423" s="37"/>
      <c r="X423" s="37"/>
      <c r="Y423" s="37"/>
      <c r="Z423" s="37"/>
      <c r="AA423" s="37"/>
      <c r="AB423" s="37"/>
      <c r="AC423" s="37"/>
      <c r="AD423" s="37"/>
      <c r="AE423" s="37"/>
      <c r="AT423" s="19" t="s">
        <v>198</v>
      </c>
      <c r="AU423" s="19" t="s">
        <v>90</v>
      </c>
    </row>
    <row r="424" spans="1:65" s="13" customFormat="1" x14ac:dyDescent="0.2">
      <c r="B424" s="195"/>
      <c r="C424" s="196"/>
      <c r="D424" s="197" t="s">
        <v>180</v>
      </c>
      <c r="E424" s="198" t="s">
        <v>79</v>
      </c>
      <c r="F424" s="199" t="s">
        <v>181</v>
      </c>
      <c r="G424" s="196"/>
      <c r="H424" s="198" t="s">
        <v>79</v>
      </c>
      <c r="I424" s="200"/>
      <c r="J424" s="196"/>
      <c r="K424" s="196"/>
      <c r="L424" s="201"/>
      <c r="M424" s="202"/>
      <c r="N424" s="203"/>
      <c r="O424" s="203"/>
      <c r="P424" s="203"/>
      <c r="Q424" s="203"/>
      <c r="R424" s="203"/>
      <c r="S424" s="203"/>
      <c r="T424" s="204"/>
      <c r="AT424" s="205" t="s">
        <v>180</v>
      </c>
      <c r="AU424" s="205" t="s">
        <v>90</v>
      </c>
      <c r="AV424" s="13" t="s">
        <v>88</v>
      </c>
      <c r="AW424" s="13" t="s">
        <v>42</v>
      </c>
      <c r="AX424" s="13" t="s">
        <v>81</v>
      </c>
      <c r="AY424" s="205" t="s">
        <v>171</v>
      </c>
    </row>
    <row r="425" spans="1:65" s="14" customFormat="1" x14ac:dyDescent="0.2">
      <c r="B425" s="206"/>
      <c r="C425" s="207"/>
      <c r="D425" s="197" t="s">
        <v>180</v>
      </c>
      <c r="E425" s="208" t="s">
        <v>79</v>
      </c>
      <c r="F425" s="209" t="s">
        <v>580</v>
      </c>
      <c r="G425" s="207"/>
      <c r="H425" s="210">
        <v>32</v>
      </c>
      <c r="I425" s="211"/>
      <c r="J425" s="207"/>
      <c r="K425" s="207"/>
      <c r="L425" s="212"/>
      <c r="M425" s="213"/>
      <c r="N425" s="214"/>
      <c r="O425" s="214"/>
      <c r="P425" s="214"/>
      <c r="Q425" s="214"/>
      <c r="R425" s="214"/>
      <c r="S425" s="214"/>
      <c r="T425" s="215"/>
      <c r="AT425" s="216" t="s">
        <v>180</v>
      </c>
      <c r="AU425" s="216" t="s">
        <v>90</v>
      </c>
      <c r="AV425" s="14" t="s">
        <v>90</v>
      </c>
      <c r="AW425" s="14" t="s">
        <v>42</v>
      </c>
      <c r="AX425" s="14" t="s">
        <v>81</v>
      </c>
      <c r="AY425" s="216" t="s">
        <v>171</v>
      </c>
    </row>
    <row r="426" spans="1:65" s="15" customFormat="1" x14ac:dyDescent="0.2">
      <c r="B426" s="217"/>
      <c r="C426" s="218"/>
      <c r="D426" s="197" t="s">
        <v>180</v>
      </c>
      <c r="E426" s="219" t="s">
        <v>79</v>
      </c>
      <c r="F426" s="220" t="s">
        <v>183</v>
      </c>
      <c r="G426" s="218"/>
      <c r="H426" s="221">
        <v>32</v>
      </c>
      <c r="I426" s="222"/>
      <c r="J426" s="218"/>
      <c r="K426" s="218"/>
      <c r="L426" s="223"/>
      <c r="M426" s="224"/>
      <c r="N426" s="225"/>
      <c r="O426" s="225"/>
      <c r="P426" s="225"/>
      <c r="Q426" s="225"/>
      <c r="R426" s="225"/>
      <c r="S426" s="225"/>
      <c r="T426" s="226"/>
      <c r="AT426" s="227" t="s">
        <v>180</v>
      </c>
      <c r="AU426" s="227" t="s">
        <v>90</v>
      </c>
      <c r="AV426" s="15" t="s">
        <v>178</v>
      </c>
      <c r="AW426" s="15" t="s">
        <v>42</v>
      </c>
      <c r="AX426" s="15" t="s">
        <v>88</v>
      </c>
      <c r="AY426" s="227" t="s">
        <v>171</v>
      </c>
    </row>
    <row r="427" spans="1:65" s="2" customFormat="1" ht="24.2" customHeight="1" x14ac:dyDescent="0.2">
      <c r="A427" s="37"/>
      <c r="B427" s="38"/>
      <c r="C427" s="182" t="s">
        <v>581</v>
      </c>
      <c r="D427" s="182" t="s">
        <v>173</v>
      </c>
      <c r="E427" s="183" t="s">
        <v>582</v>
      </c>
      <c r="F427" s="184" t="s">
        <v>583</v>
      </c>
      <c r="G427" s="185" t="s">
        <v>119</v>
      </c>
      <c r="H427" s="186">
        <v>323.03100000000001</v>
      </c>
      <c r="I427" s="187"/>
      <c r="J427" s="188">
        <f>ROUND(I427*H427,2)</f>
        <v>0</v>
      </c>
      <c r="K427" s="184" t="s">
        <v>196</v>
      </c>
      <c r="L427" s="42"/>
      <c r="M427" s="189" t="s">
        <v>79</v>
      </c>
      <c r="N427" s="190" t="s">
        <v>51</v>
      </c>
      <c r="O427" s="67"/>
      <c r="P427" s="191">
        <f>O427*H427</f>
        <v>0</v>
      </c>
      <c r="Q427" s="191">
        <v>0</v>
      </c>
      <c r="R427" s="191">
        <f>Q427*H427</f>
        <v>0</v>
      </c>
      <c r="S427" s="191">
        <v>0</v>
      </c>
      <c r="T427" s="192">
        <f>S427*H427</f>
        <v>0</v>
      </c>
      <c r="U427" s="37"/>
      <c r="V427" s="37"/>
      <c r="W427" s="37"/>
      <c r="X427" s="37"/>
      <c r="Y427" s="37"/>
      <c r="Z427" s="37"/>
      <c r="AA427" s="37"/>
      <c r="AB427" s="37"/>
      <c r="AC427" s="37"/>
      <c r="AD427" s="37"/>
      <c r="AE427" s="37"/>
      <c r="AR427" s="193" t="s">
        <v>178</v>
      </c>
      <c r="AT427" s="193" t="s">
        <v>173</v>
      </c>
      <c r="AU427" s="193" t="s">
        <v>90</v>
      </c>
      <c r="AY427" s="19" t="s">
        <v>171</v>
      </c>
      <c r="BE427" s="194">
        <f>IF(N427="základní",J427,0)</f>
        <v>0</v>
      </c>
      <c r="BF427" s="194">
        <f>IF(N427="snížená",J427,0)</f>
        <v>0</v>
      </c>
      <c r="BG427" s="194">
        <f>IF(N427="zákl. přenesená",J427,0)</f>
        <v>0</v>
      </c>
      <c r="BH427" s="194">
        <f>IF(N427="sníž. přenesená",J427,0)</f>
        <v>0</v>
      </c>
      <c r="BI427" s="194">
        <f>IF(N427="nulová",J427,0)</f>
        <v>0</v>
      </c>
      <c r="BJ427" s="19" t="s">
        <v>88</v>
      </c>
      <c r="BK427" s="194">
        <f>ROUND(I427*H427,2)</f>
        <v>0</v>
      </c>
      <c r="BL427" s="19" t="s">
        <v>178</v>
      </c>
      <c r="BM427" s="193" t="s">
        <v>584</v>
      </c>
    </row>
    <row r="428" spans="1:65" s="2" customFormat="1" x14ac:dyDescent="0.2">
      <c r="A428" s="37"/>
      <c r="B428" s="38"/>
      <c r="C428" s="39"/>
      <c r="D428" s="228" t="s">
        <v>198</v>
      </c>
      <c r="E428" s="39"/>
      <c r="F428" s="229" t="s">
        <v>585</v>
      </c>
      <c r="G428" s="39"/>
      <c r="H428" s="39"/>
      <c r="I428" s="230"/>
      <c r="J428" s="39"/>
      <c r="K428" s="39"/>
      <c r="L428" s="42"/>
      <c r="M428" s="231"/>
      <c r="N428" s="232"/>
      <c r="O428" s="67"/>
      <c r="P428" s="67"/>
      <c r="Q428" s="67"/>
      <c r="R428" s="67"/>
      <c r="S428" s="67"/>
      <c r="T428" s="68"/>
      <c r="U428" s="37"/>
      <c r="V428" s="37"/>
      <c r="W428" s="37"/>
      <c r="X428" s="37"/>
      <c r="Y428" s="37"/>
      <c r="Z428" s="37"/>
      <c r="AA428" s="37"/>
      <c r="AB428" s="37"/>
      <c r="AC428" s="37"/>
      <c r="AD428" s="37"/>
      <c r="AE428" s="37"/>
      <c r="AT428" s="19" t="s">
        <v>198</v>
      </c>
      <c r="AU428" s="19" t="s">
        <v>90</v>
      </c>
    </row>
    <row r="429" spans="1:65" s="13" customFormat="1" x14ac:dyDescent="0.2">
      <c r="B429" s="195"/>
      <c r="C429" s="196"/>
      <c r="D429" s="197" t="s">
        <v>180</v>
      </c>
      <c r="E429" s="198" t="s">
        <v>79</v>
      </c>
      <c r="F429" s="199" t="s">
        <v>181</v>
      </c>
      <c r="G429" s="196"/>
      <c r="H429" s="198" t="s">
        <v>79</v>
      </c>
      <c r="I429" s="200"/>
      <c r="J429" s="196"/>
      <c r="K429" s="196"/>
      <c r="L429" s="201"/>
      <c r="M429" s="202"/>
      <c r="N429" s="203"/>
      <c r="O429" s="203"/>
      <c r="P429" s="203"/>
      <c r="Q429" s="203"/>
      <c r="R429" s="203"/>
      <c r="S429" s="203"/>
      <c r="T429" s="204"/>
      <c r="AT429" s="205" t="s">
        <v>180</v>
      </c>
      <c r="AU429" s="205" t="s">
        <v>90</v>
      </c>
      <c r="AV429" s="13" t="s">
        <v>88</v>
      </c>
      <c r="AW429" s="13" t="s">
        <v>42</v>
      </c>
      <c r="AX429" s="13" t="s">
        <v>81</v>
      </c>
      <c r="AY429" s="205" t="s">
        <v>171</v>
      </c>
    </row>
    <row r="430" spans="1:65" s="14" customFormat="1" x14ac:dyDescent="0.2">
      <c r="B430" s="206"/>
      <c r="C430" s="207"/>
      <c r="D430" s="197" t="s">
        <v>180</v>
      </c>
      <c r="E430" s="208" t="s">
        <v>79</v>
      </c>
      <c r="F430" s="209" t="s">
        <v>586</v>
      </c>
      <c r="G430" s="207"/>
      <c r="H430" s="210">
        <v>19.094999999999999</v>
      </c>
      <c r="I430" s="211"/>
      <c r="J430" s="207"/>
      <c r="K430" s="207"/>
      <c r="L430" s="212"/>
      <c r="M430" s="213"/>
      <c r="N430" s="214"/>
      <c r="O430" s="214"/>
      <c r="P430" s="214"/>
      <c r="Q430" s="214"/>
      <c r="R430" s="214"/>
      <c r="S430" s="214"/>
      <c r="T430" s="215"/>
      <c r="AT430" s="216" t="s">
        <v>180</v>
      </c>
      <c r="AU430" s="216" t="s">
        <v>90</v>
      </c>
      <c r="AV430" s="14" t="s">
        <v>90</v>
      </c>
      <c r="AW430" s="14" t="s">
        <v>42</v>
      </c>
      <c r="AX430" s="14" t="s">
        <v>81</v>
      </c>
      <c r="AY430" s="216" t="s">
        <v>171</v>
      </c>
    </row>
    <row r="431" spans="1:65" s="14" customFormat="1" x14ac:dyDescent="0.2">
      <c r="B431" s="206"/>
      <c r="C431" s="207"/>
      <c r="D431" s="197" t="s">
        <v>180</v>
      </c>
      <c r="E431" s="208" t="s">
        <v>79</v>
      </c>
      <c r="F431" s="209" t="s">
        <v>587</v>
      </c>
      <c r="G431" s="207"/>
      <c r="H431" s="210">
        <v>78.308999999999997</v>
      </c>
      <c r="I431" s="211"/>
      <c r="J431" s="207"/>
      <c r="K431" s="207"/>
      <c r="L431" s="212"/>
      <c r="M431" s="213"/>
      <c r="N431" s="214"/>
      <c r="O431" s="214"/>
      <c r="P431" s="214"/>
      <c r="Q431" s="214"/>
      <c r="R431" s="214"/>
      <c r="S431" s="214"/>
      <c r="T431" s="215"/>
      <c r="AT431" s="216" t="s">
        <v>180</v>
      </c>
      <c r="AU431" s="216" t="s">
        <v>90</v>
      </c>
      <c r="AV431" s="14" t="s">
        <v>90</v>
      </c>
      <c r="AW431" s="14" t="s">
        <v>42</v>
      </c>
      <c r="AX431" s="14" t="s">
        <v>81</v>
      </c>
      <c r="AY431" s="216" t="s">
        <v>171</v>
      </c>
    </row>
    <row r="432" spans="1:65" s="14" customFormat="1" x14ac:dyDescent="0.2">
      <c r="B432" s="206"/>
      <c r="C432" s="207"/>
      <c r="D432" s="197" t="s">
        <v>180</v>
      </c>
      <c r="E432" s="208" t="s">
        <v>79</v>
      </c>
      <c r="F432" s="209" t="s">
        <v>588</v>
      </c>
      <c r="G432" s="207"/>
      <c r="H432" s="210">
        <v>225.62700000000001</v>
      </c>
      <c r="I432" s="211"/>
      <c r="J432" s="207"/>
      <c r="K432" s="207"/>
      <c r="L432" s="212"/>
      <c r="M432" s="213"/>
      <c r="N432" s="214"/>
      <c r="O432" s="214"/>
      <c r="P432" s="214"/>
      <c r="Q432" s="214"/>
      <c r="R432" s="214"/>
      <c r="S432" s="214"/>
      <c r="T432" s="215"/>
      <c r="AT432" s="216" t="s">
        <v>180</v>
      </c>
      <c r="AU432" s="216" t="s">
        <v>90</v>
      </c>
      <c r="AV432" s="14" t="s">
        <v>90</v>
      </c>
      <c r="AW432" s="14" t="s">
        <v>42</v>
      </c>
      <c r="AX432" s="14" t="s">
        <v>81</v>
      </c>
      <c r="AY432" s="216" t="s">
        <v>171</v>
      </c>
    </row>
    <row r="433" spans="1:65" s="15" customFormat="1" x14ac:dyDescent="0.2">
      <c r="B433" s="217"/>
      <c r="C433" s="218"/>
      <c r="D433" s="197" t="s">
        <v>180</v>
      </c>
      <c r="E433" s="219" t="s">
        <v>79</v>
      </c>
      <c r="F433" s="220" t="s">
        <v>183</v>
      </c>
      <c r="G433" s="218"/>
      <c r="H433" s="221">
        <v>323.03100000000001</v>
      </c>
      <c r="I433" s="222"/>
      <c r="J433" s="218"/>
      <c r="K433" s="218"/>
      <c r="L433" s="223"/>
      <c r="M433" s="224"/>
      <c r="N433" s="225"/>
      <c r="O433" s="225"/>
      <c r="P433" s="225"/>
      <c r="Q433" s="225"/>
      <c r="R433" s="225"/>
      <c r="S433" s="225"/>
      <c r="T433" s="226"/>
      <c r="AT433" s="227" t="s">
        <v>180</v>
      </c>
      <c r="AU433" s="227" t="s">
        <v>90</v>
      </c>
      <c r="AV433" s="15" t="s">
        <v>178</v>
      </c>
      <c r="AW433" s="15" t="s">
        <v>42</v>
      </c>
      <c r="AX433" s="15" t="s">
        <v>88</v>
      </c>
      <c r="AY433" s="227" t="s">
        <v>171</v>
      </c>
    </row>
    <row r="434" spans="1:65" s="2" customFormat="1" ht="16.5" customHeight="1" x14ac:dyDescent="0.2">
      <c r="A434" s="37"/>
      <c r="B434" s="38"/>
      <c r="C434" s="182" t="s">
        <v>589</v>
      </c>
      <c r="D434" s="182" t="s">
        <v>173</v>
      </c>
      <c r="E434" s="183" t="s">
        <v>590</v>
      </c>
      <c r="F434" s="184" t="s">
        <v>591</v>
      </c>
      <c r="G434" s="185" t="s">
        <v>127</v>
      </c>
      <c r="H434" s="186">
        <v>274.13200000000001</v>
      </c>
      <c r="I434" s="187"/>
      <c r="J434" s="188">
        <f>ROUND(I434*H434,2)</f>
        <v>0</v>
      </c>
      <c r="K434" s="184" t="s">
        <v>196</v>
      </c>
      <c r="L434" s="42"/>
      <c r="M434" s="189" t="s">
        <v>79</v>
      </c>
      <c r="N434" s="190" t="s">
        <v>51</v>
      </c>
      <c r="O434" s="67"/>
      <c r="P434" s="191">
        <f>O434*H434</f>
        <v>0</v>
      </c>
      <c r="Q434" s="191">
        <v>4.5999999999999999E-3</v>
      </c>
      <c r="R434" s="191">
        <f>Q434*H434</f>
        <v>1.2610072000000001</v>
      </c>
      <c r="S434" s="191">
        <v>0</v>
      </c>
      <c r="T434" s="192">
        <f>S434*H434</f>
        <v>0</v>
      </c>
      <c r="U434" s="37"/>
      <c r="V434" s="37"/>
      <c r="W434" s="37"/>
      <c r="X434" s="37"/>
      <c r="Y434" s="37"/>
      <c r="Z434" s="37"/>
      <c r="AA434" s="37"/>
      <c r="AB434" s="37"/>
      <c r="AC434" s="37"/>
      <c r="AD434" s="37"/>
      <c r="AE434" s="37"/>
      <c r="AR434" s="193" t="s">
        <v>178</v>
      </c>
      <c r="AT434" s="193" t="s">
        <v>173</v>
      </c>
      <c r="AU434" s="193" t="s">
        <v>90</v>
      </c>
      <c r="AY434" s="19" t="s">
        <v>171</v>
      </c>
      <c r="BE434" s="194">
        <f>IF(N434="základní",J434,0)</f>
        <v>0</v>
      </c>
      <c r="BF434" s="194">
        <f>IF(N434="snížená",J434,0)</f>
        <v>0</v>
      </c>
      <c r="BG434" s="194">
        <f>IF(N434="zákl. přenesená",J434,0)</f>
        <v>0</v>
      </c>
      <c r="BH434" s="194">
        <f>IF(N434="sníž. přenesená",J434,0)</f>
        <v>0</v>
      </c>
      <c r="BI434" s="194">
        <f>IF(N434="nulová",J434,0)</f>
        <v>0</v>
      </c>
      <c r="BJ434" s="19" t="s">
        <v>88</v>
      </c>
      <c r="BK434" s="194">
        <f>ROUND(I434*H434,2)</f>
        <v>0</v>
      </c>
      <c r="BL434" s="19" t="s">
        <v>178</v>
      </c>
      <c r="BM434" s="193" t="s">
        <v>592</v>
      </c>
    </row>
    <row r="435" spans="1:65" s="2" customFormat="1" x14ac:dyDescent="0.2">
      <c r="A435" s="37"/>
      <c r="B435" s="38"/>
      <c r="C435" s="39"/>
      <c r="D435" s="228" t="s">
        <v>198</v>
      </c>
      <c r="E435" s="39"/>
      <c r="F435" s="229" t="s">
        <v>593</v>
      </c>
      <c r="G435" s="39"/>
      <c r="H435" s="39"/>
      <c r="I435" s="230"/>
      <c r="J435" s="39"/>
      <c r="K435" s="39"/>
      <c r="L435" s="42"/>
      <c r="M435" s="231"/>
      <c r="N435" s="232"/>
      <c r="O435" s="67"/>
      <c r="P435" s="67"/>
      <c r="Q435" s="67"/>
      <c r="R435" s="67"/>
      <c r="S435" s="67"/>
      <c r="T435" s="68"/>
      <c r="U435" s="37"/>
      <c r="V435" s="37"/>
      <c r="W435" s="37"/>
      <c r="X435" s="37"/>
      <c r="Y435" s="37"/>
      <c r="Z435" s="37"/>
      <c r="AA435" s="37"/>
      <c r="AB435" s="37"/>
      <c r="AC435" s="37"/>
      <c r="AD435" s="37"/>
      <c r="AE435" s="37"/>
      <c r="AT435" s="19" t="s">
        <v>198</v>
      </c>
      <c r="AU435" s="19" t="s">
        <v>90</v>
      </c>
    </row>
    <row r="436" spans="1:65" s="13" customFormat="1" x14ac:dyDescent="0.2">
      <c r="B436" s="195"/>
      <c r="C436" s="196"/>
      <c r="D436" s="197" t="s">
        <v>180</v>
      </c>
      <c r="E436" s="198" t="s">
        <v>79</v>
      </c>
      <c r="F436" s="199" t="s">
        <v>181</v>
      </c>
      <c r="G436" s="196"/>
      <c r="H436" s="198" t="s">
        <v>79</v>
      </c>
      <c r="I436" s="200"/>
      <c r="J436" s="196"/>
      <c r="K436" s="196"/>
      <c r="L436" s="201"/>
      <c r="M436" s="202"/>
      <c r="N436" s="203"/>
      <c r="O436" s="203"/>
      <c r="P436" s="203"/>
      <c r="Q436" s="203"/>
      <c r="R436" s="203"/>
      <c r="S436" s="203"/>
      <c r="T436" s="204"/>
      <c r="AT436" s="205" t="s">
        <v>180</v>
      </c>
      <c r="AU436" s="205" t="s">
        <v>90</v>
      </c>
      <c r="AV436" s="13" t="s">
        <v>88</v>
      </c>
      <c r="AW436" s="13" t="s">
        <v>42</v>
      </c>
      <c r="AX436" s="13" t="s">
        <v>81</v>
      </c>
      <c r="AY436" s="205" t="s">
        <v>171</v>
      </c>
    </row>
    <row r="437" spans="1:65" s="14" customFormat="1" x14ac:dyDescent="0.2">
      <c r="B437" s="206"/>
      <c r="C437" s="207"/>
      <c r="D437" s="197" t="s">
        <v>180</v>
      </c>
      <c r="E437" s="208" t="s">
        <v>79</v>
      </c>
      <c r="F437" s="209" t="s">
        <v>594</v>
      </c>
      <c r="G437" s="207"/>
      <c r="H437" s="210">
        <v>11.089</v>
      </c>
      <c r="I437" s="211"/>
      <c r="J437" s="207"/>
      <c r="K437" s="207"/>
      <c r="L437" s="212"/>
      <c r="M437" s="213"/>
      <c r="N437" s="214"/>
      <c r="O437" s="214"/>
      <c r="P437" s="214"/>
      <c r="Q437" s="214"/>
      <c r="R437" s="214"/>
      <c r="S437" s="214"/>
      <c r="T437" s="215"/>
      <c r="AT437" s="216" t="s">
        <v>180</v>
      </c>
      <c r="AU437" s="216" t="s">
        <v>90</v>
      </c>
      <c r="AV437" s="14" t="s">
        <v>90</v>
      </c>
      <c r="AW437" s="14" t="s">
        <v>42</v>
      </c>
      <c r="AX437" s="14" t="s">
        <v>81</v>
      </c>
      <c r="AY437" s="216" t="s">
        <v>171</v>
      </c>
    </row>
    <row r="438" spans="1:65" s="14" customFormat="1" x14ac:dyDescent="0.2">
      <c r="B438" s="206"/>
      <c r="C438" s="207"/>
      <c r="D438" s="197" t="s">
        <v>180</v>
      </c>
      <c r="E438" s="208" t="s">
        <v>79</v>
      </c>
      <c r="F438" s="209" t="s">
        <v>595</v>
      </c>
      <c r="G438" s="207"/>
      <c r="H438" s="210">
        <v>89.198999999999998</v>
      </c>
      <c r="I438" s="211"/>
      <c r="J438" s="207"/>
      <c r="K438" s="207"/>
      <c r="L438" s="212"/>
      <c r="M438" s="213"/>
      <c r="N438" s="214"/>
      <c r="O438" s="214"/>
      <c r="P438" s="214"/>
      <c r="Q438" s="214"/>
      <c r="R438" s="214"/>
      <c r="S438" s="214"/>
      <c r="T438" s="215"/>
      <c r="AT438" s="216" t="s">
        <v>180</v>
      </c>
      <c r="AU438" s="216" t="s">
        <v>90</v>
      </c>
      <c r="AV438" s="14" t="s">
        <v>90</v>
      </c>
      <c r="AW438" s="14" t="s">
        <v>42</v>
      </c>
      <c r="AX438" s="14" t="s">
        <v>81</v>
      </c>
      <c r="AY438" s="216" t="s">
        <v>171</v>
      </c>
    </row>
    <row r="439" spans="1:65" s="14" customFormat="1" x14ac:dyDescent="0.2">
      <c r="B439" s="206"/>
      <c r="C439" s="207"/>
      <c r="D439" s="197" t="s">
        <v>180</v>
      </c>
      <c r="E439" s="208" t="s">
        <v>79</v>
      </c>
      <c r="F439" s="209" t="s">
        <v>596</v>
      </c>
      <c r="G439" s="207"/>
      <c r="H439" s="210">
        <v>173.84399999999999</v>
      </c>
      <c r="I439" s="211"/>
      <c r="J439" s="207"/>
      <c r="K439" s="207"/>
      <c r="L439" s="212"/>
      <c r="M439" s="213"/>
      <c r="N439" s="214"/>
      <c r="O439" s="214"/>
      <c r="P439" s="214"/>
      <c r="Q439" s="214"/>
      <c r="R439" s="214"/>
      <c r="S439" s="214"/>
      <c r="T439" s="215"/>
      <c r="AT439" s="216" t="s">
        <v>180</v>
      </c>
      <c r="AU439" s="216" t="s">
        <v>90</v>
      </c>
      <c r="AV439" s="14" t="s">
        <v>90</v>
      </c>
      <c r="AW439" s="14" t="s">
        <v>42</v>
      </c>
      <c r="AX439" s="14" t="s">
        <v>81</v>
      </c>
      <c r="AY439" s="216" t="s">
        <v>171</v>
      </c>
    </row>
    <row r="440" spans="1:65" s="15" customFormat="1" x14ac:dyDescent="0.2">
      <c r="B440" s="217"/>
      <c r="C440" s="218"/>
      <c r="D440" s="197" t="s">
        <v>180</v>
      </c>
      <c r="E440" s="219" t="s">
        <v>79</v>
      </c>
      <c r="F440" s="220" t="s">
        <v>183</v>
      </c>
      <c r="G440" s="218"/>
      <c r="H440" s="221">
        <v>274.13200000000001</v>
      </c>
      <c r="I440" s="222"/>
      <c r="J440" s="218"/>
      <c r="K440" s="218"/>
      <c r="L440" s="223"/>
      <c r="M440" s="224"/>
      <c r="N440" s="225"/>
      <c r="O440" s="225"/>
      <c r="P440" s="225"/>
      <c r="Q440" s="225"/>
      <c r="R440" s="225"/>
      <c r="S440" s="225"/>
      <c r="T440" s="226"/>
      <c r="AT440" s="227" t="s">
        <v>180</v>
      </c>
      <c r="AU440" s="227" t="s">
        <v>90</v>
      </c>
      <c r="AV440" s="15" t="s">
        <v>178</v>
      </c>
      <c r="AW440" s="15" t="s">
        <v>42</v>
      </c>
      <c r="AX440" s="15" t="s">
        <v>88</v>
      </c>
      <c r="AY440" s="227" t="s">
        <v>171</v>
      </c>
    </row>
    <row r="441" spans="1:65" s="2" customFormat="1" ht="16.5" customHeight="1" x14ac:dyDescent="0.2">
      <c r="A441" s="37"/>
      <c r="B441" s="38"/>
      <c r="C441" s="182" t="s">
        <v>597</v>
      </c>
      <c r="D441" s="182" t="s">
        <v>173</v>
      </c>
      <c r="E441" s="183" t="s">
        <v>598</v>
      </c>
      <c r="F441" s="184" t="s">
        <v>599</v>
      </c>
      <c r="G441" s="185" t="s">
        <v>127</v>
      </c>
      <c r="H441" s="186">
        <v>274.13200000000001</v>
      </c>
      <c r="I441" s="187"/>
      <c r="J441" s="188">
        <f>ROUND(I441*H441,2)</f>
        <v>0</v>
      </c>
      <c r="K441" s="184" t="s">
        <v>196</v>
      </c>
      <c r="L441" s="42"/>
      <c r="M441" s="189" t="s">
        <v>79</v>
      </c>
      <c r="N441" s="190" t="s">
        <v>51</v>
      </c>
      <c r="O441" s="67"/>
      <c r="P441" s="191">
        <f>O441*H441</f>
        <v>0</v>
      </c>
      <c r="Q441" s="191">
        <v>0</v>
      </c>
      <c r="R441" s="191">
        <f>Q441*H441</f>
        <v>0</v>
      </c>
      <c r="S441" s="191">
        <v>0</v>
      </c>
      <c r="T441" s="192">
        <f>S441*H441</f>
        <v>0</v>
      </c>
      <c r="U441" s="37"/>
      <c r="V441" s="37"/>
      <c r="W441" s="37"/>
      <c r="X441" s="37"/>
      <c r="Y441" s="37"/>
      <c r="Z441" s="37"/>
      <c r="AA441" s="37"/>
      <c r="AB441" s="37"/>
      <c r="AC441" s="37"/>
      <c r="AD441" s="37"/>
      <c r="AE441" s="37"/>
      <c r="AR441" s="193" t="s">
        <v>178</v>
      </c>
      <c r="AT441" s="193" t="s">
        <v>173</v>
      </c>
      <c r="AU441" s="193" t="s">
        <v>90</v>
      </c>
      <c r="AY441" s="19" t="s">
        <v>171</v>
      </c>
      <c r="BE441" s="194">
        <f>IF(N441="základní",J441,0)</f>
        <v>0</v>
      </c>
      <c r="BF441" s="194">
        <f>IF(N441="snížená",J441,0)</f>
        <v>0</v>
      </c>
      <c r="BG441" s="194">
        <f>IF(N441="zákl. přenesená",J441,0)</f>
        <v>0</v>
      </c>
      <c r="BH441" s="194">
        <f>IF(N441="sníž. přenesená",J441,0)</f>
        <v>0</v>
      </c>
      <c r="BI441" s="194">
        <f>IF(N441="nulová",J441,0)</f>
        <v>0</v>
      </c>
      <c r="BJ441" s="19" t="s">
        <v>88</v>
      </c>
      <c r="BK441" s="194">
        <f>ROUND(I441*H441,2)</f>
        <v>0</v>
      </c>
      <c r="BL441" s="19" t="s">
        <v>178</v>
      </c>
      <c r="BM441" s="193" t="s">
        <v>600</v>
      </c>
    </row>
    <row r="442" spans="1:65" s="2" customFormat="1" x14ac:dyDescent="0.2">
      <c r="A442" s="37"/>
      <c r="B442" s="38"/>
      <c r="C442" s="39"/>
      <c r="D442" s="228" t="s">
        <v>198</v>
      </c>
      <c r="E442" s="39"/>
      <c r="F442" s="229" t="s">
        <v>601</v>
      </c>
      <c r="G442" s="39"/>
      <c r="H442" s="39"/>
      <c r="I442" s="230"/>
      <c r="J442" s="39"/>
      <c r="K442" s="39"/>
      <c r="L442" s="42"/>
      <c r="M442" s="231"/>
      <c r="N442" s="232"/>
      <c r="O442" s="67"/>
      <c r="P442" s="67"/>
      <c r="Q442" s="67"/>
      <c r="R442" s="67"/>
      <c r="S442" s="67"/>
      <c r="T442" s="68"/>
      <c r="U442" s="37"/>
      <c r="V442" s="37"/>
      <c r="W442" s="37"/>
      <c r="X442" s="37"/>
      <c r="Y442" s="37"/>
      <c r="Z442" s="37"/>
      <c r="AA442" s="37"/>
      <c r="AB442" s="37"/>
      <c r="AC442" s="37"/>
      <c r="AD442" s="37"/>
      <c r="AE442" s="37"/>
      <c r="AT442" s="19" t="s">
        <v>198</v>
      </c>
      <c r="AU442" s="19" t="s">
        <v>90</v>
      </c>
    </row>
    <row r="443" spans="1:65" s="2" customFormat="1" ht="16.5" customHeight="1" x14ac:dyDescent="0.2">
      <c r="A443" s="37"/>
      <c r="B443" s="38"/>
      <c r="C443" s="182" t="s">
        <v>602</v>
      </c>
      <c r="D443" s="182" t="s">
        <v>173</v>
      </c>
      <c r="E443" s="183" t="s">
        <v>603</v>
      </c>
      <c r="F443" s="184" t="s">
        <v>604</v>
      </c>
      <c r="G443" s="185" t="s">
        <v>337</v>
      </c>
      <c r="H443" s="186">
        <v>1.4810000000000001</v>
      </c>
      <c r="I443" s="187"/>
      <c r="J443" s="188">
        <f>ROUND(I443*H443,2)</f>
        <v>0</v>
      </c>
      <c r="K443" s="184" t="s">
        <v>196</v>
      </c>
      <c r="L443" s="42"/>
      <c r="M443" s="189" t="s">
        <v>79</v>
      </c>
      <c r="N443" s="190" t="s">
        <v>51</v>
      </c>
      <c r="O443" s="67"/>
      <c r="P443" s="191">
        <f>O443*H443</f>
        <v>0</v>
      </c>
      <c r="Q443" s="191">
        <v>0.99734999999999996</v>
      </c>
      <c r="R443" s="191">
        <f>Q443*H443</f>
        <v>1.47707535</v>
      </c>
      <c r="S443" s="191">
        <v>0</v>
      </c>
      <c r="T443" s="192">
        <f>S443*H443</f>
        <v>0</v>
      </c>
      <c r="U443" s="37"/>
      <c r="V443" s="37"/>
      <c r="W443" s="37"/>
      <c r="X443" s="37"/>
      <c r="Y443" s="37"/>
      <c r="Z443" s="37"/>
      <c r="AA443" s="37"/>
      <c r="AB443" s="37"/>
      <c r="AC443" s="37"/>
      <c r="AD443" s="37"/>
      <c r="AE443" s="37"/>
      <c r="AR443" s="193" t="s">
        <v>178</v>
      </c>
      <c r="AT443" s="193" t="s">
        <v>173</v>
      </c>
      <c r="AU443" s="193" t="s">
        <v>90</v>
      </c>
      <c r="AY443" s="19" t="s">
        <v>171</v>
      </c>
      <c r="BE443" s="194">
        <f>IF(N443="základní",J443,0)</f>
        <v>0</v>
      </c>
      <c r="BF443" s="194">
        <f>IF(N443="snížená",J443,0)</f>
        <v>0</v>
      </c>
      <c r="BG443" s="194">
        <f>IF(N443="zákl. přenesená",J443,0)</f>
        <v>0</v>
      </c>
      <c r="BH443" s="194">
        <f>IF(N443="sníž. přenesená",J443,0)</f>
        <v>0</v>
      </c>
      <c r="BI443" s="194">
        <f>IF(N443="nulová",J443,0)</f>
        <v>0</v>
      </c>
      <c r="BJ443" s="19" t="s">
        <v>88</v>
      </c>
      <c r="BK443" s="194">
        <f>ROUND(I443*H443,2)</f>
        <v>0</v>
      </c>
      <c r="BL443" s="19" t="s">
        <v>178</v>
      </c>
      <c r="BM443" s="193" t="s">
        <v>605</v>
      </c>
    </row>
    <row r="444" spans="1:65" s="2" customFormat="1" x14ac:dyDescent="0.2">
      <c r="A444" s="37"/>
      <c r="B444" s="38"/>
      <c r="C444" s="39"/>
      <c r="D444" s="228" t="s">
        <v>198</v>
      </c>
      <c r="E444" s="39"/>
      <c r="F444" s="229" t="s">
        <v>606</v>
      </c>
      <c r="G444" s="39"/>
      <c r="H444" s="39"/>
      <c r="I444" s="230"/>
      <c r="J444" s="39"/>
      <c r="K444" s="39"/>
      <c r="L444" s="42"/>
      <c r="M444" s="231"/>
      <c r="N444" s="232"/>
      <c r="O444" s="67"/>
      <c r="P444" s="67"/>
      <c r="Q444" s="67"/>
      <c r="R444" s="67"/>
      <c r="S444" s="67"/>
      <c r="T444" s="68"/>
      <c r="U444" s="37"/>
      <c r="V444" s="37"/>
      <c r="W444" s="37"/>
      <c r="X444" s="37"/>
      <c r="Y444" s="37"/>
      <c r="Z444" s="37"/>
      <c r="AA444" s="37"/>
      <c r="AB444" s="37"/>
      <c r="AC444" s="37"/>
      <c r="AD444" s="37"/>
      <c r="AE444" s="37"/>
      <c r="AT444" s="19" t="s">
        <v>198</v>
      </c>
      <c r="AU444" s="19" t="s">
        <v>90</v>
      </c>
    </row>
    <row r="445" spans="1:65" s="13" customFormat="1" x14ac:dyDescent="0.2">
      <c r="B445" s="195"/>
      <c r="C445" s="196"/>
      <c r="D445" s="197" t="s">
        <v>180</v>
      </c>
      <c r="E445" s="198" t="s">
        <v>79</v>
      </c>
      <c r="F445" s="199" t="s">
        <v>181</v>
      </c>
      <c r="G445" s="196"/>
      <c r="H445" s="198" t="s">
        <v>79</v>
      </c>
      <c r="I445" s="200"/>
      <c r="J445" s="196"/>
      <c r="K445" s="196"/>
      <c r="L445" s="201"/>
      <c r="M445" s="202"/>
      <c r="N445" s="203"/>
      <c r="O445" s="203"/>
      <c r="P445" s="203"/>
      <c r="Q445" s="203"/>
      <c r="R445" s="203"/>
      <c r="S445" s="203"/>
      <c r="T445" s="204"/>
      <c r="AT445" s="205" t="s">
        <v>180</v>
      </c>
      <c r="AU445" s="205" t="s">
        <v>90</v>
      </c>
      <c r="AV445" s="13" t="s">
        <v>88</v>
      </c>
      <c r="AW445" s="13" t="s">
        <v>42</v>
      </c>
      <c r="AX445" s="13" t="s">
        <v>81</v>
      </c>
      <c r="AY445" s="205" t="s">
        <v>171</v>
      </c>
    </row>
    <row r="446" spans="1:65" s="13" customFormat="1" x14ac:dyDescent="0.2">
      <c r="B446" s="195"/>
      <c r="C446" s="196"/>
      <c r="D446" s="197" t="s">
        <v>180</v>
      </c>
      <c r="E446" s="198" t="s">
        <v>79</v>
      </c>
      <c r="F446" s="199" t="s">
        <v>607</v>
      </c>
      <c r="G446" s="196"/>
      <c r="H446" s="198" t="s">
        <v>79</v>
      </c>
      <c r="I446" s="200"/>
      <c r="J446" s="196"/>
      <c r="K446" s="196"/>
      <c r="L446" s="201"/>
      <c r="M446" s="202"/>
      <c r="N446" s="203"/>
      <c r="O446" s="203"/>
      <c r="P446" s="203"/>
      <c r="Q446" s="203"/>
      <c r="R446" s="203"/>
      <c r="S446" s="203"/>
      <c r="T446" s="204"/>
      <c r="AT446" s="205" t="s">
        <v>180</v>
      </c>
      <c r="AU446" s="205" t="s">
        <v>90</v>
      </c>
      <c r="AV446" s="13" t="s">
        <v>88</v>
      </c>
      <c r="AW446" s="13" t="s">
        <v>42</v>
      </c>
      <c r="AX446" s="13" t="s">
        <v>81</v>
      </c>
      <c r="AY446" s="205" t="s">
        <v>171</v>
      </c>
    </row>
    <row r="447" spans="1:65" s="14" customFormat="1" x14ac:dyDescent="0.2">
      <c r="B447" s="206"/>
      <c r="C447" s="207"/>
      <c r="D447" s="197" t="s">
        <v>180</v>
      </c>
      <c r="E447" s="208" t="s">
        <v>79</v>
      </c>
      <c r="F447" s="209" t="s">
        <v>608</v>
      </c>
      <c r="G447" s="207"/>
      <c r="H447" s="210">
        <v>0.06</v>
      </c>
      <c r="I447" s="211"/>
      <c r="J447" s="207"/>
      <c r="K447" s="207"/>
      <c r="L447" s="212"/>
      <c r="M447" s="213"/>
      <c r="N447" s="214"/>
      <c r="O447" s="214"/>
      <c r="P447" s="214"/>
      <c r="Q447" s="214"/>
      <c r="R447" s="214"/>
      <c r="S447" s="214"/>
      <c r="T447" s="215"/>
      <c r="AT447" s="216" t="s">
        <v>180</v>
      </c>
      <c r="AU447" s="216" t="s">
        <v>90</v>
      </c>
      <c r="AV447" s="14" t="s">
        <v>90</v>
      </c>
      <c r="AW447" s="14" t="s">
        <v>42</v>
      </c>
      <c r="AX447" s="14" t="s">
        <v>81</v>
      </c>
      <c r="AY447" s="216" t="s">
        <v>171</v>
      </c>
    </row>
    <row r="448" spans="1:65" s="14" customFormat="1" x14ac:dyDescent="0.2">
      <c r="B448" s="206"/>
      <c r="C448" s="207"/>
      <c r="D448" s="197" t="s">
        <v>180</v>
      </c>
      <c r="E448" s="208" t="s">
        <v>79</v>
      </c>
      <c r="F448" s="209" t="s">
        <v>609</v>
      </c>
      <c r="G448" s="207"/>
      <c r="H448" s="210">
        <v>0.48199999999999998</v>
      </c>
      <c r="I448" s="211"/>
      <c r="J448" s="207"/>
      <c r="K448" s="207"/>
      <c r="L448" s="212"/>
      <c r="M448" s="213"/>
      <c r="N448" s="214"/>
      <c r="O448" s="214"/>
      <c r="P448" s="214"/>
      <c r="Q448" s="214"/>
      <c r="R448" s="214"/>
      <c r="S448" s="214"/>
      <c r="T448" s="215"/>
      <c r="AT448" s="216" t="s">
        <v>180</v>
      </c>
      <c r="AU448" s="216" t="s">
        <v>90</v>
      </c>
      <c r="AV448" s="14" t="s">
        <v>90</v>
      </c>
      <c r="AW448" s="14" t="s">
        <v>42</v>
      </c>
      <c r="AX448" s="14" t="s">
        <v>81</v>
      </c>
      <c r="AY448" s="216" t="s">
        <v>171</v>
      </c>
    </row>
    <row r="449" spans="1:65" s="14" customFormat="1" x14ac:dyDescent="0.2">
      <c r="B449" s="206"/>
      <c r="C449" s="207"/>
      <c r="D449" s="197" t="s">
        <v>180</v>
      </c>
      <c r="E449" s="208" t="s">
        <v>79</v>
      </c>
      <c r="F449" s="209" t="s">
        <v>610</v>
      </c>
      <c r="G449" s="207"/>
      <c r="H449" s="210">
        <v>0.93899999999999995</v>
      </c>
      <c r="I449" s="211"/>
      <c r="J449" s="207"/>
      <c r="K449" s="207"/>
      <c r="L449" s="212"/>
      <c r="M449" s="213"/>
      <c r="N449" s="214"/>
      <c r="O449" s="214"/>
      <c r="P449" s="214"/>
      <c r="Q449" s="214"/>
      <c r="R449" s="214"/>
      <c r="S449" s="214"/>
      <c r="T449" s="215"/>
      <c r="AT449" s="216" t="s">
        <v>180</v>
      </c>
      <c r="AU449" s="216" t="s">
        <v>90</v>
      </c>
      <c r="AV449" s="14" t="s">
        <v>90</v>
      </c>
      <c r="AW449" s="14" t="s">
        <v>42</v>
      </c>
      <c r="AX449" s="14" t="s">
        <v>81</v>
      </c>
      <c r="AY449" s="216" t="s">
        <v>171</v>
      </c>
    </row>
    <row r="450" spans="1:65" s="15" customFormat="1" x14ac:dyDescent="0.2">
      <c r="B450" s="217"/>
      <c r="C450" s="218"/>
      <c r="D450" s="197" t="s">
        <v>180</v>
      </c>
      <c r="E450" s="219" t="s">
        <v>79</v>
      </c>
      <c r="F450" s="220" t="s">
        <v>183</v>
      </c>
      <c r="G450" s="218"/>
      <c r="H450" s="221">
        <v>1.4810000000000001</v>
      </c>
      <c r="I450" s="222"/>
      <c r="J450" s="218"/>
      <c r="K450" s="218"/>
      <c r="L450" s="223"/>
      <c r="M450" s="224"/>
      <c r="N450" s="225"/>
      <c r="O450" s="225"/>
      <c r="P450" s="225"/>
      <c r="Q450" s="225"/>
      <c r="R450" s="225"/>
      <c r="S450" s="225"/>
      <c r="T450" s="226"/>
      <c r="AT450" s="227" t="s">
        <v>180</v>
      </c>
      <c r="AU450" s="227" t="s">
        <v>90</v>
      </c>
      <c r="AV450" s="15" t="s">
        <v>178</v>
      </c>
      <c r="AW450" s="15" t="s">
        <v>42</v>
      </c>
      <c r="AX450" s="15" t="s">
        <v>88</v>
      </c>
      <c r="AY450" s="227" t="s">
        <v>171</v>
      </c>
    </row>
    <row r="451" spans="1:65" s="12" customFormat="1" ht="22.9" customHeight="1" x14ac:dyDescent="0.2">
      <c r="B451" s="166"/>
      <c r="C451" s="167"/>
      <c r="D451" s="168" t="s">
        <v>80</v>
      </c>
      <c r="E451" s="180" t="s">
        <v>236</v>
      </c>
      <c r="F451" s="180" t="s">
        <v>611</v>
      </c>
      <c r="G451" s="167"/>
      <c r="H451" s="167"/>
      <c r="I451" s="170"/>
      <c r="J451" s="181">
        <f>BK451</f>
        <v>0</v>
      </c>
      <c r="K451" s="167"/>
      <c r="L451" s="172"/>
      <c r="M451" s="173"/>
      <c r="N451" s="174"/>
      <c r="O451" s="174"/>
      <c r="P451" s="175">
        <f>SUM(P452:P459)</f>
        <v>0</v>
      </c>
      <c r="Q451" s="174"/>
      <c r="R451" s="175">
        <f>SUM(R452:R459)</f>
        <v>0.91862999999999995</v>
      </c>
      <c r="S451" s="174"/>
      <c r="T451" s="176">
        <f>SUM(T452:T459)</f>
        <v>0</v>
      </c>
      <c r="AR451" s="177" t="s">
        <v>88</v>
      </c>
      <c r="AT451" s="178" t="s">
        <v>80</v>
      </c>
      <c r="AU451" s="178" t="s">
        <v>88</v>
      </c>
      <c r="AY451" s="177" t="s">
        <v>171</v>
      </c>
      <c r="BK451" s="179">
        <f>SUM(BK452:BK459)</f>
        <v>0</v>
      </c>
    </row>
    <row r="452" spans="1:65" s="2" customFormat="1" ht="16.5" customHeight="1" x14ac:dyDescent="0.2">
      <c r="A452" s="37"/>
      <c r="B452" s="38"/>
      <c r="C452" s="182" t="s">
        <v>612</v>
      </c>
      <c r="D452" s="182" t="s">
        <v>173</v>
      </c>
      <c r="E452" s="183" t="s">
        <v>613</v>
      </c>
      <c r="F452" s="184" t="s">
        <v>614</v>
      </c>
      <c r="G452" s="185" t="s">
        <v>211</v>
      </c>
      <c r="H452" s="186">
        <v>103.8</v>
      </c>
      <c r="I452" s="187"/>
      <c r="J452" s="188">
        <f>ROUND(I452*H452,2)</f>
        <v>0</v>
      </c>
      <c r="K452" s="184" t="s">
        <v>177</v>
      </c>
      <c r="L452" s="42"/>
      <c r="M452" s="189" t="s">
        <v>79</v>
      </c>
      <c r="N452" s="190" t="s">
        <v>51</v>
      </c>
      <c r="O452" s="67"/>
      <c r="P452" s="191">
        <f>O452*H452</f>
        <v>0</v>
      </c>
      <c r="Q452" s="191">
        <v>8.8500000000000002E-3</v>
      </c>
      <c r="R452" s="191">
        <f>Q452*H452</f>
        <v>0.91862999999999995</v>
      </c>
      <c r="S452" s="191">
        <v>0</v>
      </c>
      <c r="T452" s="192">
        <f>S452*H452</f>
        <v>0</v>
      </c>
      <c r="U452" s="37"/>
      <c r="V452" s="37"/>
      <c r="W452" s="37"/>
      <c r="X452" s="37"/>
      <c r="Y452" s="37"/>
      <c r="Z452" s="37"/>
      <c r="AA452" s="37"/>
      <c r="AB452" s="37"/>
      <c r="AC452" s="37"/>
      <c r="AD452" s="37"/>
      <c r="AE452" s="37"/>
      <c r="AR452" s="193" t="s">
        <v>178</v>
      </c>
      <c r="AT452" s="193" t="s">
        <v>173</v>
      </c>
      <c r="AU452" s="193" t="s">
        <v>90</v>
      </c>
      <c r="AY452" s="19" t="s">
        <v>171</v>
      </c>
      <c r="BE452" s="194">
        <f>IF(N452="základní",J452,0)</f>
        <v>0</v>
      </c>
      <c r="BF452" s="194">
        <f>IF(N452="snížená",J452,0)</f>
        <v>0</v>
      </c>
      <c r="BG452" s="194">
        <f>IF(N452="zákl. přenesená",J452,0)</f>
        <v>0</v>
      </c>
      <c r="BH452" s="194">
        <f>IF(N452="sníž. přenesená",J452,0)</f>
        <v>0</v>
      </c>
      <c r="BI452" s="194">
        <f>IF(N452="nulová",J452,0)</f>
        <v>0</v>
      </c>
      <c r="BJ452" s="19" t="s">
        <v>88</v>
      </c>
      <c r="BK452" s="194">
        <f>ROUND(I452*H452,2)</f>
        <v>0</v>
      </c>
      <c r="BL452" s="19" t="s">
        <v>178</v>
      </c>
      <c r="BM452" s="193" t="s">
        <v>615</v>
      </c>
    </row>
    <row r="453" spans="1:65" s="13" customFormat="1" x14ac:dyDescent="0.2">
      <c r="B453" s="195"/>
      <c r="C453" s="196"/>
      <c r="D453" s="197" t="s">
        <v>180</v>
      </c>
      <c r="E453" s="198" t="s">
        <v>79</v>
      </c>
      <c r="F453" s="199" t="s">
        <v>181</v>
      </c>
      <c r="G453" s="196"/>
      <c r="H453" s="198" t="s">
        <v>79</v>
      </c>
      <c r="I453" s="200"/>
      <c r="J453" s="196"/>
      <c r="K453" s="196"/>
      <c r="L453" s="201"/>
      <c r="M453" s="202"/>
      <c r="N453" s="203"/>
      <c r="O453" s="203"/>
      <c r="P453" s="203"/>
      <c r="Q453" s="203"/>
      <c r="R453" s="203"/>
      <c r="S453" s="203"/>
      <c r="T453" s="204"/>
      <c r="AT453" s="205" t="s">
        <v>180</v>
      </c>
      <c r="AU453" s="205" t="s">
        <v>90</v>
      </c>
      <c r="AV453" s="13" t="s">
        <v>88</v>
      </c>
      <c r="AW453" s="13" t="s">
        <v>42</v>
      </c>
      <c r="AX453" s="13" t="s">
        <v>81</v>
      </c>
      <c r="AY453" s="205" t="s">
        <v>171</v>
      </c>
    </row>
    <row r="454" spans="1:65" s="13" customFormat="1" x14ac:dyDescent="0.2">
      <c r="B454" s="195"/>
      <c r="C454" s="196"/>
      <c r="D454" s="197" t="s">
        <v>180</v>
      </c>
      <c r="E454" s="198" t="s">
        <v>79</v>
      </c>
      <c r="F454" s="199" t="s">
        <v>616</v>
      </c>
      <c r="G454" s="196"/>
      <c r="H454" s="198" t="s">
        <v>79</v>
      </c>
      <c r="I454" s="200"/>
      <c r="J454" s="196"/>
      <c r="K454" s="196"/>
      <c r="L454" s="201"/>
      <c r="M454" s="202"/>
      <c r="N454" s="203"/>
      <c r="O454" s="203"/>
      <c r="P454" s="203"/>
      <c r="Q454" s="203"/>
      <c r="R454" s="203"/>
      <c r="S454" s="203"/>
      <c r="T454" s="204"/>
      <c r="AT454" s="205" t="s">
        <v>180</v>
      </c>
      <c r="AU454" s="205" t="s">
        <v>90</v>
      </c>
      <c r="AV454" s="13" t="s">
        <v>88</v>
      </c>
      <c r="AW454" s="13" t="s">
        <v>42</v>
      </c>
      <c r="AX454" s="13" t="s">
        <v>81</v>
      </c>
      <c r="AY454" s="205" t="s">
        <v>171</v>
      </c>
    </row>
    <row r="455" spans="1:65" s="14" customFormat="1" x14ac:dyDescent="0.2">
      <c r="B455" s="206"/>
      <c r="C455" s="207"/>
      <c r="D455" s="197" t="s">
        <v>180</v>
      </c>
      <c r="E455" s="208" t="s">
        <v>79</v>
      </c>
      <c r="F455" s="209" t="s">
        <v>617</v>
      </c>
      <c r="G455" s="207"/>
      <c r="H455" s="210">
        <v>18.8</v>
      </c>
      <c r="I455" s="211"/>
      <c r="J455" s="207"/>
      <c r="K455" s="207"/>
      <c r="L455" s="212"/>
      <c r="M455" s="213"/>
      <c r="N455" s="214"/>
      <c r="O455" s="214"/>
      <c r="P455" s="214"/>
      <c r="Q455" s="214"/>
      <c r="R455" s="214"/>
      <c r="S455" s="214"/>
      <c r="T455" s="215"/>
      <c r="AT455" s="216" t="s">
        <v>180</v>
      </c>
      <c r="AU455" s="216" t="s">
        <v>90</v>
      </c>
      <c r="AV455" s="14" t="s">
        <v>90</v>
      </c>
      <c r="AW455" s="14" t="s">
        <v>42</v>
      </c>
      <c r="AX455" s="14" t="s">
        <v>81</v>
      </c>
      <c r="AY455" s="216" t="s">
        <v>171</v>
      </c>
    </row>
    <row r="456" spans="1:65" s="14" customFormat="1" x14ac:dyDescent="0.2">
      <c r="B456" s="206"/>
      <c r="C456" s="207"/>
      <c r="D456" s="197" t="s">
        <v>180</v>
      </c>
      <c r="E456" s="208" t="s">
        <v>79</v>
      </c>
      <c r="F456" s="209" t="s">
        <v>618</v>
      </c>
      <c r="G456" s="207"/>
      <c r="H456" s="210">
        <v>17.600000000000001</v>
      </c>
      <c r="I456" s="211"/>
      <c r="J456" s="207"/>
      <c r="K456" s="207"/>
      <c r="L456" s="212"/>
      <c r="M456" s="213"/>
      <c r="N456" s="214"/>
      <c r="O456" s="214"/>
      <c r="P456" s="214"/>
      <c r="Q456" s="214"/>
      <c r="R456" s="214"/>
      <c r="S456" s="214"/>
      <c r="T456" s="215"/>
      <c r="AT456" s="216" t="s">
        <v>180</v>
      </c>
      <c r="AU456" s="216" t="s">
        <v>90</v>
      </c>
      <c r="AV456" s="14" t="s">
        <v>90</v>
      </c>
      <c r="AW456" s="14" t="s">
        <v>42</v>
      </c>
      <c r="AX456" s="14" t="s">
        <v>81</v>
      </c>
      <c r="AY456" s="216" t="s">
        <v>171</v>
      </c>
    </row>
    <row r="457" spans="1:65" s="14" customFormat="1" x14ac:dyDescent="0.2">
      <c r="B457" s="206"/>
      <c r="C457" s="207"/>
      <c r="D457" s="197" t="s">
        <v>180</v>
      </c>
      <c r="E457" s="208" t="s">
        <v>79</v>
      </c>
      <c r="F457" s="209" t="s">
        <v>619</v>
      </c>
      <c r="G457" s="207"/>
      <c r="H457" s="210">
        <v>36.200000000000003</v>
      </c>
      <c r="I457" s="211"/>
      <c r="J457" s="207"/>
      <c r="K457" s="207"/>
      <c r="L457" s="212"/>
      <c r="M457" s="213"/>
      <c r="N457" s="214"/>
      <c r="O457" s="214"/>
      <c r="P457" s="214"/>
      <c r="Q457" s="214"/>
      <c r="R457" s="214"/>
      <c r="S457" s="214"/>
      <c r="T457" s="215"/>
      <c r="AT457" s="216" t="s">
        <v>180</v>
      </c>
      <c r="AU457" s="216" t="s">
        <v>90</v>
      </c>
      <c r="AV457" s="14" t="s">
        <v>90</v>
      </c>
      <c r="AW457" s="14" t="s">
        <v>42</v>
      </c>
      <c r="AX457" s="14" t="s">
        <v>81</v>
      </c>
      <c r="AY457" s="216" t="s">
        <v>171</v>
      </c>
    </row>
    <row r="458" spans="1:65" s="14" customFormat="1" x14ac:dyDescent="0.2">
      <c r="B458" s="206"/>
      <c r="C458" s="207"/>
      <c r="D458" s="197" t="s">
        <v>180</v>
      </c>
      <c r="E458" s="208" t="s">
        <v>79</v>
      </c>
      <c r="F458" s="209" t="s">
        <v>620</v>
      </c>
      <c r="G458" s="207"/>
      <c r="H458" s="210">
        <v>31.2</v>
      </c>
      <c r="I458" s="211"/>
      <c r="J458" s="207"/>
      <c r="K458" s="207"/>
      <c r="L458" s="212"/>
      <c r="M458" s="213"/>
      <c r="N458" s="214"/>
      <c r="O458" s="214"/>
      <c r="P458" s="214"/>
      <c r="Q458" s="214"/>
      <c r="R458" s="214"/>
      <c r="S458" s="214"/>
      <c r="T458" s="215"/>
      <c r="AT458" s="216" t="s">
        <v>180</v>
      </c>
      <c r="AU458" s="216" t="s">
        <v>90</v>
      </c>
      <c r="AV458" s="14" t="s">
        <v>90</v>
      </c>
      <c r="AW458" s="14" t="s">
        <v>42</v>
      </c>
      <c r="AX458" s="14" t="s">
        <v>81</v>
      </c>
      <c r="AY458" s="216" t="s">
        <v>171</v>
      </c>
    </row>
    <row r="459" spans="1:65" s="15" customFormat="1" x14ac:dyDescent="0.2">
      <c r="B459" s="217"/>
      <c r="C459" s="218"/>
      <c r="D459" s="197" t="s">
        <v>180</v>
      </c>
      <c r="E459" s="219" t="s">
        <v>79</v>
      </c>
      <c r="F459" s="220" t="s">
        <v>183</v>
      </c>
      <c r="G459" s="218"/>
      <c r="H459" s="221">
        <v>103.8</v>
      </c>
      <c r="I459" s="222"/>
      <c r="J459" s="218"/>
      <c r="K459" s="218"/>
      <c r="L459" s="223"/>
      <c r="M459" s="224"/>
      <c r="N459" s="225"/>
      <c r="O459" s="225"/>
      <c r="P459" s="225"/>
      <c r="Q459" s="225"/>
      <c r="R459" s="225"/>
      <c r="S459" s="225"/>
      <c r="T459" s="226"/>
      <c r="AT459" s="227" t="s">
        <v>180</v>
      </c>
      <c r="AU459" s="227" t="s">
        <v>90</v>
      </c>
      <c r="AV459" s="15" t="s">
        <v>178</v>
      </c>
      <c r="AW459" s="15" t="s">
        <v>42</v>
      </c>
      <c r="AX459" s="15" t="s">
        <v>88</v>
      </c>
      <c r="AY459" s="227" t="s">
        <v>171</v>
      </c>
    </row>
    <row r="460" spans="1:65" s="12" customFormat="1" ht="22.9" customHeight="1" x14ac:dyDescent="0.2">
      <c r="B460" s="166"/>
      <c r="C460" s="167"/>
      <c r="D460" s="168" t="s">
        <v>80</v>
      </c>
      <c r="E460" s="180" t="s">
        <v>621</v>
      </c>
      <c r="F460" s="180" t="s">
        <v>622</v>
      </c>
      <c r="G460" s="167"/>
      <c r="H460" s="167"/>
      <c r="I460" s="170"/>
      <c r="J460" s="181">
        <f>BK460</f>
        <v>0</v>
      </c>
      <c r="K460" s="167"/>
      <c r="L460" s="172"/>
      <c r="M460" s="173"/>
      <c r="N460" s="174"/>
      <c r="O460" s="174"/>
      <c r="P460" s="175">
        <f>SUM(P461:P490)</f>
        <v>0</v>
      </c>
      <c r="Q460" s="174"/>
      <c r="R460" s="175">
        <f>SUM(R461:R490)</f>
        <v>0</v>
      </c>
      <c r="S460" s="174"/>
      <c r="T460" s="176">
        <f>SUM(T461:T490)</f>
        <v>0</v>
      </c>
      <c r="AR460" s="177" t="s">
        <v>88</v>
      </c>
      <c r="AT460" s="178" t="s">
        <v>80</v>
      </c>
      <c r="AU460" s="178" t="s">
        <v>88</v>
      </c>
      <c r="AY460" s="177" t="s">
        <v>171</v>
      </c>
      <c r="BK460" s="179">
        <f>SUM(BK461:BK490)</f>
        <v>0</v>
      </c>
    </row>
    <row r="461" spans="1:65" s="2" customFormat="1" ht="16.5" customHeight="1" x14ac:dyDescent="0.2">
      <c r="A461" s="37"/>
      <c r="B461" s="38"/>
      <c r="C461" s="182" t="s">
        <v>623</v>
      </c>
      <c r="D461" s="182" t="s">
        <v>173</v>
      </c>
      <c r="E461" s="183" t="s">
        <v>624</v>
      </c>
      <c r="F461" s="184" t="s">
        <v>625</v>
      </c>
      <c r="G461" s="185" t="s">
        <v>119</v>
      </c>
      <c r="H461" s="186">
        <v>79.317999999999998</v>
      </c>
      <c r="I461" s="187"/>
      <c r="J461" s="188">
        <f>ROUND(I461*H461,2)</f>
        <v>0</v>
      </c>
      <c r="K461" s="184" t="s">
        <v>177</v>
      </c>
      <c r="L461" s="42"/>
      <c r="M461" s="189" t="s">
        <v>79</v>
      </c>
      <c r="N461" s="190" t="s">
        <v>51</v>
      </c>
      <c r="O461" s="67"/>
      <c r="P461" s="191">
        <f>O461*H461</f>
        <v>0</v>
      </c>
      <c r="Q461" s="191">
        <v>0</v>
      </c>
      <c r="R461" s="191">
        <f>Q461*H461</f>
        <v>0</v>
      </c>
      <c r="S461" s="191">
        <v>0</v>
      </c>
      <c r="T461" s="192">
        <f>S461*H461</f>
        <v>0</v>
      </c>
      <c r="U461" s="37"/>
      <c r="V461" s="37"/>
      <c r="W461" s="37"/>
      <c r="X461" s="37"/>
      <c r="Y461" s="37"/>
      <c r="Z461" s="37"/>
      <c r="AA461" s="37"/>
      <c r="AB461" s="37"/>
      <c r="AC461" s="37"/>
      <c r="AD461" s="37"/>
      <c r="AE461" s="37"/>
      <c r="AR461" s="193" t="s">
        <v>178</v>
      </c>
      <c r="AT461" s="193" t="s">
        <v>173</v>
      </c>
      <c r="AU461" s="193" t="s">
        <v>90</v>
      </c>
      <c r="AY461" s="19" t="s">
        <v>171</v>
      </c>
      <c r="BE461" s="194">
        <f>IF(N461="základní",J461,0)</f>
        <v>0</v>
      </c>
      <c r="BF461" s="194">
        <f>IF(N461="snížená",J461,0)</f>
        <v>0</v>
      </c>
      <c r="BG461" s="194">
        <f>IF(N461="zákl. přenesená",J461,0)</f>
        <v>0</v>
      </c>
      <c r="BH461" s="194">
        <f>IF(N461="sníž. přenesená",J461,0)</f>
        <v>0</v>
      </c>
      <c r="BI461" s="194">
        <f>IF(N461="nulová",J461,0)</f>
        <v>0</v>
      </c>
      <c r="BJ461" s="19" t="s">
        <v>88</v>
      </c>
      <c r="BK461" s="194">
        <f>ROUND(I461*H461,2)</f>
        <v>0</v>
      </c>
      <c r="BL461" s="19" t="s">
        <v>178</v>
      </c>
      <c r="BM461" s="193" t="s">
        <v>626</v>
      </c>
    </row>
    <row r="462" spans="1:65" s="13" customFormat="1" x14ac:dyDescent="0.2">
      <c r="B462" s="195"/>
      <c r="C462" s="196"/>
      <c r="D462" s="197" t="s">
        <v>180</v>
      </c>
      <c r="E462" s="198" t="s">
        <v>79</v>
      </c>
      <c r="F462" s="199" t="s">
        <v>181</v>
      </c>
      <c r="G462" s="196"/>
      <c r="H462" s="198" t="s">
        <v>79</v>
      </c>
      <c r="I462" s="200"/>
      <c r="J462" s="196"/>
      <c r="K462" s="196"/>
      <c r="L462" s="201"/>
      <c r="M462" s="202"/>
      <c r="N462" s="203"/>
      <c r="O462" s="203"/>
      <c r="P462" s="203"/>
      <c r="Q462" s="203"/>
      <c r="R462" s="203"/>
      <c r="S462" s="203"/>
      <c r="T462" s="204"/>
      <c r="AT462" s="205" t="s">
        <v>180</v>
      </c>
      <c r="AU462" s="205" t="s">
        <v>90</v>
      </c>
      <c r="AV462" s="13" t="s">
        <v>88</v>
      </c>
      <c r="AW462" s="13" t="s">
        <v>42</v>
      </c>
      <c r="AX462" s="13" t="s">
        <v>81</v>
      </c>
      <c r="AY462" s="205" t="s">
        <v>171</v>
      </c>
    </row>
    <row r="463" spans="1:65" s="13" customFormat="1" x14ac:dyDescent="0.2">
      <c r="B463" s="195"/>
      <c r="C463" s="196"/>
      <c r="D463" s="197" t="s">
        <v>180</v>
      </c>
      <c r="E463" s="198" t="s">
        <v>79</v>
      </c>
      <c r="F463" s="199" t="s">
        <v>627</v>
      </c>
      <c r="G463" s="196"/>
      <c r="H463" s="198" t="s">
        <v>79</v>
      </c>
      <c r="I463" s="200"/>
      <c r="J463" s="196"/>
      <c r="K463" s="196"/>
      <c r="L463" s="201"/>
      <c r="M463" s="202"/>
      <c r="N463" s="203"/>
      <c r="O463" s="203"/>
      <c r="P463" s="203"/>
      <c r="Q463" s="203"/>
      <c r="R463" s="203"/>
      <c r="S463" s="203"/>
      <c r="T463" s="204"/>
      <c r="AT463" s="205" t="s">
        <v>180</v>
      </c>
      <c r="AU463" s="205" t="s">
        <v>90</v>
      </c>
      <c r="AV463" s="13" t="s">
        <v>88</v>
      </c>
      <c r="AW463" s="13" t="s">
        <v>42</v>
      </c>
      <c r="AX463" s="13" t="s">
        <v>81</v>
      </c>
      <c r="AY463" s="205" t="s">
        <v>171</v>
      </c>
    </row>
    <row r="464" spans="1:65" s="14" customFormat="1" x14ac:dyDescent="0.2">
      <c r="B464" s="206"/>
      <c r="C464" s="207"/>
      <c r="D464" s="197" t="s">
        <v>180</v>
      </c>
      <c r="E464" s="208" t="s">
        <v>79</v>
      </c>
      <c r="F464" s="209" t="s">
        <v>628</v>
      </c>
      <c r="G464" s="207"/>
      <c r="H464" s="210">
        <v>79.317999999999998</v>
      </c>
      <c r="I464" s="211"/>
      <c r="J464" s="207"/>
      <c r="K464" s="207"/>
      <c r="L464" s="212"/>
      <c r="M464" s="213"/>
      <c r="N464" s="214"/>
      <c r="O464" s="214"/>
      <c r="P464" s="214"/>
      <c r="Q464" s="214"/>
      <c r="R464" s="214"/>
      <c r="S464" s="214"/>
      <c r="T464" s="215"/>
      <c r="AT464" s="216" t="s">
        <v>180</v>
      </c>
      <c r="AU464" s="216" t="s">
        <v>90</v>
      </c>
      <c r="AV464" s="14" t="s">
        <v>90</v>
      </c>
      <c r="AW464" s="14" t="s">
        <v>42</v>
      </c>
      <c r="AX464" s="14" t="s">
        <v>81</v>
      </c>
      <c r="AY464" s="216" t="s">
        <v>171</v>
      </c>
    </row>
    <row r="465" spans="1:65" s="15" customFormat="1" x14ac:dyDescent="0.2">
      <c r="B465" s="217"/>
      <c r="C465" s="218"/>
      <c r="D465" s="197" t="s">
        <v>180</v>
      </c>
      <c r="E465" s="219" t="s">
        <v>79</v>
      </c>
      <c r="F465" s="220" t="s">
        <v>183</v>
      </c>
      <c r="G465" s="218"/>
      <c r="H465" s="221">
        <v>79.317999999999998</v>
      </c>
      <c r="I465" s="222"/>
      <c r="J465" s="218"/>
      <c r="K465" s="218"/>
      <c r="L465" s="223"/>
      <c r="M465" s="224"/>
      <c r="N465" s="225"/>
      <c r="O465" s="225"/>
      <c r="P465" s="225"/>
      <c r="Q465" s="225"/>
      <c r="R465" s="225"/>
      <c r="S465" s="225"/>
      <c r="T465" s="226"/>
      <c r="AT465" s="227" t="s">
        <v>180</v>
      </c>
      <c r="AU465" s="227" t="s">
        <v>90</v>
      </c>
      <c r="AV465" s="15" t="s">
        <v>178</v>
      </c>
      <c r="AW465" s="15" t="s">
        <v>42</v>
      </c>
      <c r="AX465" s="15" t="s">
        <v>88</v>
      </c>
      <c r="AY465" s="227" t="s">
        <v>171</v>
      </c>
    </row>
    <row r="466" spans="1:65" s="2" customFormat="1" ht="24.2" customHeight="1" x14ac:dyDescent="0.2">
      <c r="A466" s="37"/>
      <c r="B466" s="38"/>
      <c r="C466" s="182" t="s">
        <v>629</v>
      </c>
      <c r="D466" s="182" t="s">
        <v>173</v>
      </c>
      <c r="E466" s="183" t="s">
        <v>630</v>
      </c>
      <c r="F466" s="184" t="s">
        <v>631</v>
      </c>
      <c r="G466" s="185" t="s">
        <v>119</v>
      </c>
      <c r="H466" s="186">
        <v>79.317999999999998</v>
      </c>
      <c r="I466" s="187"/>
      <c r="J466" s="188">
        <f>ROUND(I466*H466,2)</f>
        <v>0</v>
      </c>
      <c r="K466" s="184" t="s">
        <v>196</v>
      </c>
      <c r="L466" s="42"/>
      <c r="M466" s="189" t="s">
        <v>79</v>
      </c>
      <c r="N466" s="190" t="s">
        <v>51</v>
      </c>
      <c r="O466" s="67"/>
      <c r="P466" s="191">
        <f>O466*H466</f>
        <v>0</v>
      </c>
      <c r="Q466" s="191">
        <v>0</v>
      </c>
      <c r="R466" s="191">
        <f>Q466*H466</f>
        <v>0</v>
      </c>
      <c r="S466" s="191">
        <v>0</v>
      </c>
      <c r="T466" s="192">
        <f>S466*H466</f>
        <v>0</v>
      </c>
      <c r="U466" s="37"/>
      <c r="V466" s="37"/>
      <c r="W466" s="37"/>
      <c r="X466" s="37"/>
      <c r="Y466" s="37"/>
      <c r="Z466" s="37"/>
      <c r="AA466" s="37"/>
      <c r="AB466" s="37"/>
      <c r="AC466" s="37"/>
      <c r="AD466" s="37"/>
      <c r="AE466" s="37"/>
      <c r="AR466" s="193" t="s">
        <v>178</v>
      </c>
      <c r="AT466" s="193" t="s">
        <v>173</v>
      </c>
      <c r="AU466" s="193" t="s">
        <v>90</v>
      </c>
      <c r="AY466" s="19" t="s">
        <v>171</v>
      </c>
      <c r="BE466" s="194">
        <f>IF(N466="základní",J466,0)</f>
        <v>0</v>
      </c>
      <c r="BF466" s="194">
        <f>IF(N466="snížená",J466,0)</f>
        <v>0</v>
      </c>
      <c r="BG466" s="194">
        <f>IF(N466="zákl. přenesená",J466,0)</f>
        <v>0</v>
      </c>
      <c r="BH466" s="194">
        <f>IF(N466="sníž. přenesená",J466,0)</f>
        <v>0</v>
      </c>
      <c r="BI466" s="194">
        <f>IF(N466="nulová",J466,0)</f>
        <v>0</v>
      </c>
      <c r="BJ466" s="19" t="s">
        <v>88</v>
      </c>
      <c r="BK466" s="194">
        <f>ROUND(I466*H466,2)</f>
        <v>0</v>
      </c>
      <c r="BL466" s="19" t="s">
        <v>178</v>
      </c>
      <c r="BM466" s="193" t="s">
        <v>632</v>
      </c>
    </row>
    <row r="467" spans="1:65" s="2" customFormat="1" x14ac:dyDescent="0.2">
      <c r="A467" s="37"/>
      <c r="B467" s="38"/>
      <c r="C467" s="39"/>
      <c r="D467" s="228" t="s">
        <v>198</v>
      </c>
      <c r="E467" s="39"/>
      <c r="F467" s="229" t="s">
        <v>633</v>
      </c>
      <c r="G467" s="39"/>
      <c r="H467" s="39"/>
      <c r="I467" s="230"/>
      <c r="J467" s="39"/>
      <c r="K467" s="39"/>
      <c r="L467" s="42"/>
      <c r="M467" s="231"/>
      <c r="N467" s="232"/>
      <c r="O467" s="67"/>
      <c r="P467" s="67"/>
      <c r="Q467" s="67"/>
      <c r="R467" s="67"/>
      <c r="S467" s="67"/>
      <c r="T467" s="68"/>
      <c r="U467" s="37"/>
      <c r="V467" s="37"/>
      <c r="W467" s="37"/>
      <c r="X467" s="37"/>
      <c r="Y467" s="37"/>
      <c r="Z467" s="37"/>
      <c r="AA467" s="37"/>
      <c r="AB467" s="37"/>
      <c r="AC467" s="37"/>
      <c r="AD467" s="37"/>
      <c r="AE467" s="37"/>
      <c r="AT467" s="19" t="s">
        <v>198</v>
      </c>
      <c r="AU467" s="19" t="s">
        <v>90</v>
      </c>
    </row>
    <row r="468" spans="1:65" s="13" customFormat="1" x14ac:dyDescent="0.2">
      <c r="B468" s="195"/>
      <c r="C468" s="196"/>
      <c r="D468" s="197" t="s">
        <v>180</v>
      </c>
      <c r="E468" s="198" t="s">
        <v>79</v>
      </c>
      <c r="F468" s="199" t="s">
        <v>181</v>
      </c>
      <c r="G468" s="196"/>
      <c r="H468" s="198" t="s">
        <v>79</v>
      </c>
      <c r="I468" s="200"/>
      <c r="J468" s="196"/>
      <c r="K468" s="196"/>
      <c r="L468" s="201"/>
      <c r="M468" s="202"/>
      <c r="N468" s="203"/>
      <c r="O468" s="203"/>
      <c r="P468" s="203"/>
      <c r="Q468" s="203"/>
      <c r="R468" s="203"/>
      <c r="S468" s="203"/>
      <c r="T468" s="204"/>
      <c r="AT468" s="205" t="s">
        <v>180</v>
      </c>
      <c r="AU468" s="205" t="s">
        <v>90</v>
      </c>
      <c r="AV468" s="13" t="s">
        <v>88</v>
      </c>
      <c r="AW468" s="13" t="s">
        <v>42</v>
      </c>
      <c r="AX468" s="13" t="s">
        <v>81</v>
      </c>
      <c r="AY468" s="205" t="s">
        <v>171</v>
      </c>
    </row>
    <row r="469" spans="1:65" s="13" customFormat="1" x14ac:dyDescent="0.2">
      <c r="B469" s="195"/>
      <c r="C469" s="196"/>
      <c r="D469" s="197" t="s">
        <v>180</v>
      </c>
      <c r="E469" s="198" t="s">
        <v>79</v>
      </c>
      <c r="F469" s="199" t="s">
        <v>627</v>
      </c>
      <c r="G469" s="196"/>
      <c r="H469" s="198" t="s">
        <v>79</v>
      </c>
      <c r="I469" s="200"/>
      <c r="J469" s="196"/>
      <c r="K469" s="196"/>
      <c r="L469" s="201"/>
      <c r="M469" s="202"/>
      <c r="N469" s="203"/>
      <c r="O469" s="203"/>
      <c r="P469" s="203"/>
      <c r="Q469" s="203"/>
      <c r="R469" s="203"/>
      <c r="S469" s="203"/>
      <c r="T469" s="204"/>
      <c r="AT469" s="205" t="s">
        <v>180</v>
      </c>
      <c r="AU469" s="205" t="s">
        <v>90</v>
      </c>
      <c r="AV469" s="13" t="s">
        <v>88</v>
      </c>
      <c r="AW469" s="13" t="s">
        <v>42</v>
      </c>
      <c r="AX469" s="13" t="s">
        <v>81</v>
      </c>
      <c r="AY469" s="205" t="s">
        <v>171</v>
      </c>
    </row>
    <row r="470" spans="1:65" s="14" customFormat="1" x14ac:dyDescent="0.2">
      <c r="B470" s="206"/>
      <c r="C470" s="207"/>
      <c r="D470" s="197" t="s">
        <v>180</v>
      </c>
      <c r="E470" s="208" t="s">
        <v>79</v>
      </c>
      <c r="F470" s="209" t="s">
        <v>628</v>
      </c>
      <c r="G470" s="207"/>
      <c r="H470" s="210">
        <v>79.317999999999998</v>
      </c>
      <c r="I470" s="211"/>
      <c r="J470" s="207"/>
      <c r="K470" s="207"/>
      <c r="L470" s="212"/>
      <c r="M470" s="213"/>
      <c r="N470" s="214"/>
      <c r="O470" s="214"/>
      <c r="P470" s="214"/>
      <c r="Q470" s="214"/>
      <c r="R470" s="214"/>
      <c r="S470" s="214"/>
      <c r="T470" s="215"/>
      <c r="AT470" s="216" t="s">
        <v>180</v>
      </c>
      <c r="AU470" s="216" t="s">
        <v>90</v>
      </c>
      <c r="AV470" s="14" t="s">
        <v>90</v>
      </c>
      <c r="AW470" s="14" t="s">
        <v>42</v>
      </c>
      <c r="AX470" s="14" t="s">
        <v>81</v>
      </c>
      <c r="AY470" s="216" t="s">
        <v>171</v>
      </c>
    </row>
    <row r="471" spans="1:65" s="15" customFormat="1" x14ac:dyDescent="0.2">
      <c r="B471" s="217"/>
      <c r="C471" s="218"/>
      <c r="D471" s="197" t="s">
        <v>180</v>
      </c>
      <c r="E471" s="219" t="s">
        <v>79</v>
      </c>
      <c r="F471" s="220" t="s">
        <v>183</v>
      </c>
      <c r="G471" s="218"/>
      <c r="H471" s="221">
        <v>79.317999999999998</v>
      </c>
      <c r="I471" s="222"/>
      <c r="J471" s="218"/>
      <c r="K471" s="218"/>
      <c r="L471" s="223"/>
      <c r="M471" s="224"/>
      <c r="N471" s="225"/>
      <c r="O471" s="225"/>
      <c r="P471" s="225"/>
      <c r="Q471" s="225"/>
      <c r="R471" s="225"/>
      <c r="S471" s="225"/>
      <c r="T471" s="226"/>
      <c r="AT471" s="227" t="s">
        <v>180</v>
      </c>
      <c r="AU471" s="227" t="s">
        <v>90</v>
      </c>
      <c r="AV471" s="15" t="s">
        <v>178</v>
      </c>
      <c r="AW471" s="15" t="s">
        <v>42</v>
      </c>
      <c r="AX471" s="15" t="s">
        <v>88</v>
      </c>
      <c r="AY471" s="227" t="s">
        <v>171</v>
      </c>
    </row>
    <row r="472" spans="1:65" s="2" customFormat="1" ht="24.2" customHeight="1" x14ac:dyDescent="0.2">
      <c r="A472" s="37"/>
      <c r="B472" s="38"/>
      <c r="C472" s="182" t="s">
        <v>634</v>
      </c>
      <c r="D472" s="182" t="s">
        <v>173</v>
      </c>
      <c r="E472" s="183" t="s">
        <v>635</v>
      </c>
      <c r="F472" s="184" t="s">
        <v>636</v>
      </c>
      <c r="G472" s="185" t="s">
        <v>119</v>
      </c>
      <c r="H472" s="186">
        <v>79.317999999999998</v>
      </c>
      <c r="I472" s="187"/>
      <c r="J472" s="188">
        <f>ROUND(I472*H472,2)</f>
        <v>0</v>
      </c>
      <c r="K472" s="184" t="s">
        <v>196</v>
      </c>
      <c r="L472" s="42"/>
      <c r="M472" s="189" t="s">
        <v>79</v>
      </c>
      <c r="N472" s="190" t="s">
        <v>51</v>
      </c>
      <c r="O472" s="67"/>
      <c r="P472" s="191">
        <f>O472*H472</f>
        <v>0</v>
      </c>
      <c r="Q472" s="191">
        <v>0</v>
      </c>
      <c r="R472" s="191">
        <f>Q472*H472</f>
        <v>0</v>
      </c>
      <c r="S472" s="191">
        <v>0</v>
      </c>
      <c r="T472" s="192">
        <f>S472*H472</f>
        <v>0</v>
      </c>
      <c r="U472" s="37"/>
      <c r="V472" s="37"/>
      <c r="W472" s="37"/>
      <c r="X472" s="37"/>
      <c r="Y472" s="37"/>
      <c r="Z472" s="37"/>
      <c r="AA472" s="37"/>
      <c r="AB472" s="37"/>
      <c r="AC472" s="37"/>
      <c r="AD472" s="37"/>
      <c r="AE472" s="37"/>
      <c r="AR472" s="193" t="s">
        <v>178</v>
      </c>
      <c r="AT472" s="193" t="s">
        <v>173</v>
      </c>
      <c r="AU472" s="193" t="s">
        <v>90</v>
      </c>
      <c r="AY472" s="19" t="s">
        <v>171</v>
      </c>
      <c r="BE472" s="194">
        <f>IF(N472="základní",J472,0)</f>
        <v>0</v>
      </c>
      <c r="BF472" s="194">
        <f>IF(N472="snížená",J472,0)</f>
        <v>0</v>
      </c>
      <c r="BG472" s="194">
        <f>IF(N472="zákl. přenesená",J472,0)</f>
        <v>0</v>
      </c>
      <c r="BH472" s="194">
        <f>IF(N472="sníž. přenesená",J472,0)</f>
        <v>0</v>
      </c>
      <c r="BI472" s="194">
        <f>IF(N472="nulová",J472,0)</f>
        <v>0</v>
      </c>
      <c r="BJ472" s="19" t="s">
        <v>88</v>
      </c>
      <c r="BK472" s="194">
        <f>ROUND(I472*H472,2)</f>
        <v>0</v>
      </c>
      <c r="BL472" s="19" t="s">
        <v>178</v>
      </c>
      <c r="BM472" s="193" t="s">
        <v>637</v>
      </c>
    </row>
    <row r="473" spans="1:65" s="2" customFormat="1" x14ac:dyDescent="0.2">
      <c r="A473" s="37"/>
      <c r="B473" s="38"/>
      <c r="C473" s="39"/>
      <c r="D473" s="228" t="s">
        <v>198</v>
      </c>
      <c r="E473" s="39"/>
      <c r="F473" s="229" t="s">
        <v>638</v>
      </c>
      <c r="G473" s="39"/>
      <c r="H473" s="39"/>
      <c r="I473" s="230"/>
      <c r="J473" s="39"/>
      <c r="K473" s="39"/>
      <c r="L473" s="42"/>
      <c r="M473" s="231"/>
      <c r="N473" s="232"/>
      <c r="O473" s="67"/>
      <c r="P473" s="67"/>
      <c r="Q473" s="67"/>
      <c r="R473" s="67"/>
      <c r="S473" s="67"/>
      <c r="T473" s="68"/>
      <c r="U473" s="37"/>
      <c r="V473" s="37"/>
      <c r="W473" s="37"/>
      <c r="X473" s="37"/>
      <c r="Y473" s="37"/>
      <c r="Z473" s="37"/>
      <c r="AA473" s="37"/>
      <c r="AB473" s="37"/>
      <c r="AC473" s="37"/>
      <c r="AD473" s="37"/>
      <c r="AE473" s="37"/>
      <c r="AT473" s="19" t="s">
        <v>198</v>
      </c>
      <c r="AU473" s="19" t="s">
        <v>90</v>
      </c>
    </row>
    <row r="474" spans="1:65" s="13" customFormat="1" x14ac:dyDescent="0.2">
      <c r="B474" s="195"/>
      <c r="C474" s="196"/>
      <c r="D474" s="197" t="s">
        <v>180</v>
      </c>
      <c r="E474" s="198" t="s">
        <v>79</v>
      </c>
      <c r="F474" s="199" t="s">
        <v>181</v>
      </c>
      <c r="G474" s="196"/>
      <c r="H474" s="198" t="s">
        <v>79</v>
      </c>
      <c r="I474" s="200"/>
      <c r="J474" s="196"/>
      <c r="K474" s="196"/>
      <c r="L474" s="201"/>
      <c r="M474" s="202"/>
      <c r="N474" s="203"/>
      <c r="O474" s="203"/>
      <c r="P474" s="203"/>
      <c r="Q474" s="203"/>
      <c r="R474" s="203"/>
      <c r="S474" s="203"/>
      <c r="T474" s="204"/>
      <c r="AT474" s="205" t="s">
        <v>180</v>
      </c>
      <c r="AU474" s="205" t="s">
        <v>90</v>
      </c>
      <c r="AV474" s="13" t="s">
        <v>88</v>
      </c>
      <c r="AW474" s="13" t="s">
        <v>42</v>
      </c>
      <c r="AX474" s="13" t="s">
        <v>81</v>
      </c>
      <c r="AY474" s="205" t="s">
        <v>171</v>
      </c>
    </row>
    <row r="475" spans="1:65" s="13" customFormat="1" x14ac:dyDescent="0.2">
      <c r="B475" s="195"/>
      <c r="C475" s="196"/>
      <c r="D475" s="197" t="s">
        <v>180</v>
      </c>
      <c r="E475" s="198" t="s">
        <v>79</v>
      </c>
      <c r="F475" s="199" t="s">
        <v>627</v>
      </c>
      <c r="G475" s="196"/>
      <c r="H475" s="198" t="s">
        <v>79</v>
      </c>
      <c r="I475" s="200"/>
      <c r="J475" s="196"/>
      <c r="K475" s="196"/>
      <c r="L475" s="201"/>
      <c r="M475" s="202"/>
      <c r="N475" s="203"/>
      <c r="O475" s="203"/>
      <c r="P475" s="203"/>
      <c r="Q475" s="203"/>
      <c r="R475" s="203"/>
      <c r="S475" s="203"/>
      <c r="T475" s="204"/>
      <c r="AT475" s="205" t="s">
        <v>180</v>
      </c>
      <c r="AU475" s="205" t="s">
        <v>90</v>
      </c>
      <c r="AV475" s="13" t="s">
        <v>88</v>
      </c>
      <c r="AW475" s="13" t="s">
        <v>42</v>
      </c>
      <c r="AX475" s="13" t="s">
        <v>81</v>
      </c>
      <c r="AY475" s="205" t="s">
        <v>171</v>
      </c>
    </row>
    <row r="476" spans="1:65" s="14" customFormat="1" x14ac:dyDescent="0.2">
      <c r="B476" s="206"/>
      <c r="C476" s="207"/>
      <c r="D476" s="197" t="s">
        <v>180</v>
      </c>
      <c r="E476" s="208" t="s">
        <v>79</v>
      </c>
      <c r="F476" s="209" t="s">
        <v>628</v>
      </c>
      <c r="G476" s="207"/>
      <c r="H476" s="210">
        <v>79.317999999999998</v>
      </c>
      <c r="I476" s="211"/>
      <c r="J476" s="207"/>
      <c r="K476" s="207"/>
      <c r="L476" s="212"/>
      <c r="M476" s="213"/>
      <c r="N476" s="214"/>
      <c r="O476" s="214"/>
      <c r="P476" s="214"/>
      <c r="Q476" s="214"/>
      <c r="R476" s="214"/>
      <c r="S476" s="214"/>
      <c r="T476" s="215"/>
      <c r="AT476" s="216" t="s">
        <v>180</v>
      </c>
      <c r="AU476" s="216" t="s">
        <v>90</v>
      </c>
      <c r="AV476" s="14" t="s">
        <v>90</v>
      </c>
      <c r="AW476" s="14" t="s">
        <v>42</v>
      </c>
      <c r="AX476" s="14" t="s">
        <v>81</v>
      </c>
      <c r="AY476" s="216" t="s">
        <v>171</v>
      </c>
    </row>
    <row r="477" spans="1:65" s="15" customFormat="1" x14ac:dyDescent="0.2">
      <c r="B477" s="217"/>
      <c r="C477" s="218"/>
      <c r="D477" s="197" t="s">
        <v>180</v>
      </c>
      <c r="E477" s="219" t="s">
        <v>79</v>
      </c>
      <c r="F477" s="220" t="s">
        <v>183</v>
      </c>
      <c r="G477" s="218"/>
      <c r="H477" s="221">
        <v>79.317999999999998</v>
      </c>
      <c r="I477" s="222"/>
      <c r="J477" s="218"/>
      <c r="K477" s="218"/>
      <c r="L477" s="223"/>
      <c r="M477" s="224"/>
      <c r="N477" s="225"/>
      <c r="O477" s="225"/>
      <c r="P477" s="225"/>
      <c r="Q477" s="225"/>
      <c r="R477" s="225"/>
      <c r="S477" s="225"/>
      <c r="T477" s="226"/>
      <c r="AT477" s="227" t="s">
        <v>180</v>
      </c>
      <c r="AU477" s="227" t="s">
        <v>90</v>
      </c>
      <c r="AV477" s="15" t="s">
        <v>178</v>
      </c>
      <c r="AW477" s="15" t="s">
        <v>42</v>
      </c>
      <c r="AX477" s="15" t="s">
        <v>88</v>
      </c>
      <c r="AY477" s="227" t="s">
        <v>171</v>
      </c>
    </row>
    <row r="478" spans="1:65" s="2" customFormat="1" ht="21.75" customHeight="1" x14ac:dyDescent="0.2">
      <c r="A478" s="37"/>
      <c r="B478" s="38"/>
      <c r="C478" s="182" t="s">
        <v>639</v>
      </c>
      <c r="D478" s="182" t="s">
        <v>173</v>
      </c>
      <c r="E478" s="183" t="s">
        <v>640</v>
      </c>
      <c r="F478" s="184" t="s">
        <v>641</v>
      </c>
      <c r="G478" s="185" t="s">
        <v>337</v>
      </c>
      <c r="H478" s="186">
        <v>11.93</v>
      </c>
      <c r="I478" s="187"/>
      <c r="J478" s="188">
        <f>ROUND(I478*H478,2)</f>
        <v>0</v>
      </c>
      <c r="K478" s="184" t="s">
        <v>177</v>
      </c>
      <c r="L478" s="42"/>
      <c r="M478" s="189" t="s">
        <v>79</v>
      </c>
      <c r="N478" s="190" t="s">
        <v>51</v>
      </c>
      <c r="O478" s="67"/>
      <c r="P478" s="191">
        <f>O478*H478</f>
        <v>0</v>
      </c>
      <c r="Q478" s="191">
        <v>0</v>
      </c>
      <c r="R478" s="191">
        <f>Q478*H478</f>
        <v>0</v>
      </c>
      <c r="S478" s="191">
        <v>0</v>
      </c>
      <c r="T478" s="192">
        <f>S478*H478</f>
        <v>0</v>
      </c>
      <c r="U478" s="37"/>
      <c r="V478" s="37"/>
      <c r="W478" s="37"/>
      <c r="X478" s="37"/>
      <c r="Y478" s="37"/>
      <c r="Z478" s="37"/>
      <c r="AA478" s="37"/>
      <c r="AB478" s="37"/>
      <c r="AC478" s="37"/>
      <c r="AD478" s="37"/>
      <c r="AE478" s="37"/>
      <c r="AR478" s="193" t="s">
        <v>178</v>
      </c>
      <c r="AT478" s="193" t="s">
        <v>173</v>
      </c>
      <c r="AU478" s="193" t="s">
        <v>90</v>
      </c>
      <c r="AY478" s="19" t="s">
        <v>171</v>
      </c>
      <c r="BE478" s="194">
        <f>IF(N478="základní",J478,0)</f>
        <v>0</v>
      </c>
      <c r="BF478" s="194">
        <f>IF(N478="snížená",J478,0)</f>
        <v>0</v>
      </c>
      <c r="BG478" s="194">
        <f>IF(N478="zákl. přenesená",J478,0)</f>
        <v>0</v>
      </c>
      <c r="BH478" s="194">
        <f>IF(N478="sníž. přenesená",J478,0)</f>
        <v>0</v>
      </c>
      <c r="BI478" s="194">
        <f>IF(N478="nulová",J478,0)</f>
        <v>0</v>
      </c>
      <c r="BJ478" s="19" t="s">
        <v>88</v>
      </c>
      <c r="BK478" s="194">
        <f>ROUND(I478*H478,2)</f>
        <v>0</v>
      </c>
      <c r="BL478" s="19" t="s">
        <v>178</v>
      </c>
      <c r="BM478" s="193" t="s">
        <v>642</v>
      </c>
    </row>
    <row r="479" spans="1:65" s="13" customFormat="1" x14ac:dyDescent="0.2">
      <c r="B479" s="195"/>
      <c r="C479" s="196"/>
      <c r="D479" s="197" t="s">
        <v>180</v>
      </c>
      <c r="E479" s="198" t="s">
        <v>79</v>
      </c>
      <c r="F479" s="199" t="s">
        <v>181</v>
      </c>
      <c r="G479" s="196"/>
      <c r="H479" s="198" t="s">
        <v>79</v>
      </c>
      <c r="I479" s="200"/>
      <c r="J479" s="196"/>
      <c r="K479" s="196"/>
      <c r="L479" s="201"/>
      <c r="M479" s="202"/>
      <c r="N479" s="203"/>
      <c r="O479" s="203"/>
      <c r="P479" s="203"/>
      <c r="Q479" s="203"/>
      <c r="R479" s="203"/>
      <c r="S479" s="203"/>
      <c r="T479" s="204"/>
      <c r="AT479" s="205" t="s">
        <v>180</v>
      </c>
      <c r="AU479" s="205" t="s">
        <v>90</v>
      </c>
      <c r="AV479" s="13" t="s">
        <v>88</v>
      </c>
      <c r="AW479" s="13" t="s">
        <v>42</v>
      </c>
      <c r="AX479" s="13" t="s">
        <v>81</v>
      </c>
      <c r="AY479" s="205" t="s">
        <v>171</v>
      </c>
    </row>
    <row r="480" spans="1:65" s="13" customFormat="1" x14ac:dyDescent="0.2">
      <c r="B480" s="195"/>
      <c r="C480" s="196"/>
      <c r="D480" s="197" t="s">
        <v>180</v>
      </c>
      <c r="E480" s="198" t="s">
        <v>79</v>
      </c>
      <c r="F480" s="199" t="s">
        <v>643</v>
      </c>
      <c r="G480" s="196"/>
      <c r="H480" s="198" t="s">
        <v>79</v>
      </c>
      <c r="I480" s="200"/>
      <c r="J480" s="196"/>
      <c r="K480" s="196"/>
      <c r="L480" s="201"/>
      <c r="M480" s="202"/>
      <c r="N480" s="203"/>
      <c r="O480" s="203"/>
      <c r="P480" s="203"/>
      <c r="Q480" s="203"/>
      <c r="R480" s="203"/>
      <c r="S480" s="203"/>
      <c r="T480" s="204"/>
      <c r="AT480" s="205" t="s">
        <v>180</v>
      </c>
      <c r="AU480" s="205" t="s">
        <v>90</v>
      </c>
      <c r="AV480" s="13" t="s">
        <v>88</v>
      </c>
      <c r="AW480" s="13" t="s">
        <v>42</v>
      </c>
      <c r="AX480" s="13" t="s">
        <v>81</v>
      </c>
      <c r="AY480" s="205" t="s">
        <v>171</v>
      </c>
    </row>
    <row r="481" spans="1:65" s="14" customFormat="1" x14ac:dyDescent="0.2">
      <c r="B481" s="206"/>
      <c r="C481" s="207"/>
      <c r="D481" s="197" t="s">
        <v>180</v>
      </c>
      <c r="E481" s="208" t="s">
        <v>79</v>
      </c>
      <c r="F481" s="209" t="s">
        <v>644</v>
      </c>
      <c r="G481" s="207"/>
      <c r="H481" s="210">
        <v>11.33</v>
      </c>
      <c r="I481" s="211"/>
      <c r="J481" s="207"/>
      <c r="K481" s="207"/>
      <c r="L481" s="212"/>
      <c r="M481" s="213"/>
      <c r="N481" s="214"/>
      <c r="O481" s="214"/>
      <c r="P481" s="214"/>
      <c r="Q481" s="214"/>
      <c r="R481" s="214"/>
      <c r="S481" s="214"/>
      <c r="T481" s="215"/>
      <c r="AT481" s="216" t="s">
        <v>180</v>
      </c>
      <c r="AU481" s="216" t="s">
        <v>90</v>
      </c>
      <c r="AV481" s="14" t="s">
        <v>90</v>
      </c>
      <c r="AW481" s="14" t="s">
        <v>42</v>
      </c>
      <c r="AX481" s="14" t="s">
        <v>81</v>
      </c>
      <c r="AY481" s="216" t="s">
        <v>171</v>
      </c>
    </row>
    <row r="482" spans="1:65" s="14" customFormat="1" x14ac:dyDescent="0.2">
      <c r="B482" s="206"/>
      <c r="C482" s="207"/>
      <c r="D482" s="197" t="s">
        <v>180</v>
      </c>
      <c r="E482" s="208" t="s">
        <v>79</v>
      </c>
      <c r="F482" s="209" t="s">
        <v>645</v>
      </c>
      <c r="G482" s="207"/>
      <c r="H482" s="210">
        <v>0.6</v>
      </c>
      <c r="I482" s="211"/>
      <c r="J482" s="207"/>
      <c r="K482" s="207"/>
      <c r="L482" s="212"/>
      <c r="M482" s="213"/>
      <c r="N482" s="214"/>
      <c r="O482" s="214"/>
      <c r="P482" s="214"/>
      <c r="Q482" s="214"/>
      <c r="R482" s="214"/>
      <c r="S482" s="214"/>
      <c r="T482" s="215"/>
      <c r="AT482" s="216" t="s">
        <v>180</v>
      </c>
      <c r="AU482" s="216" t="s">
        <v>90</v>
      </c>
      <c r="AV482" s="14" t="s">
        <v>90</v>
      </c>
      <c r="AW482" s="14" t="s">
        <v>42</v>
      </c>
      <c r="AX482" s="14" t="s">
        <v>81</v>
      </c>
      <c r="AY482" s="216" t="s">
        <v>171</v>
      </c>
    </row>
    <row r="483" spans="1:65" s="15" customFormat="1" x14ac:dyDescent="0.2">
      <c r="B483" s="217"/>
      <c r="C483" s="218"/>
      <c r="D483" s="197" t="s">
        <v>180</v>
      </c>
      <c r="E483" s="219" t="s">
        <v>79</v>
      </c>
      <c r="F483" s="220" t="s">
        <v>183</v>
      </c>
      <c r="G483" s="218"/>
      <c r="H483" s="221">
        <v>11.93</v>
      </c>
      <c r="I483" s="222"/>
      <c r="J483" s="218"/>
      <c r="K483" s="218"/>
      <c r="L483" s="223"/>
      <c r="M483" s="224"/>
      <c r="N483" s="225"/>
      <c r="O483" s="225"/>
      <c r="P483" s="225"/>
      <c r="Q483" s="225"/>
      <c r="R483" s="225"/>
      <c r="S483" s="225"/>
      <c r="T483" s="226"/>
      <c r="AT483" s="227" t="s">
        <v>180</v>
      </c>
      <c r="AU483" s="227" t="s">
        <v>90</v>
      </c>
      <c r="AV483" s="15" t="s">
        <v>178</v>
      </c>
      <c r="AW483" s="15" t="s">
        <v>42</v>
      </c>
      <c r="AX483" s="15" t="s">
        <v>88</v>
      </c>
      <c r="AY483" s="227" t="s">
        <v>171</v>
      </c>
    </row>
    <row r="484" spans="1:65" s="2" customFormat="1" ht="16.5" customHeight="1" x14ac:dyDescent="0.2">
      <c r="A484" s="37"/>
      <c r="B484" s="38"/>
      <c r="C484" s="182" t="s">
        <v>646</v>
      </c>
      <c r="D484" s="182" t="s">
        <v>173</v>
      </c>
      <c r="E484" s="183" t="s">
        <v>647</v>
      </c>
      <c r="F484" s="184" t="s">
        <v>648</v>
      </c>
      <c r="G484" s="185" t="s">
        <v>337</v>
      </c>
      <c r="H484" s="186">
        <v>11.93</v>
      </c>
      <c r="I484" s="187"/>
      <c r="J484" s="188">
        <f>ROUND(I484*H484,2)</f>
        <v>0</v>
      </c>
      <c r="K484" s="184" t="s">
        <v>196</v>
      </c>
      <c r="L484" s="42"/>
      <c r="M484" s="189" t="s">
        <v>79</v>
      </c>
      <c r="N484" s="190" t="s">
        <v>51</v>
      </c>
      <c r="O484" s="67"/>
      <c r="P484" s="191">
        <f>O484*H484</f>
        <v>0</v>
      </c>
      <c r="Q484" s="191">
        <v>0</v>
      </c>
      <c r="R484" s="191">
        <f>Q484*H484</f>
        <v>0</v>
      </c>
      <c r="S484" s="191">
        <v>0</v>
      </c>
      <c r="T484" s="192">
        <f>S484*H484</f>
        <v>0</v>
      </c>
      <c r="U484" s="37"/>
      <c r="V484" s="37"/>
      <c r="W484" s="37"/>
      <c r="X484" s="37"/>
      <c r="Y484" s="37"/>
      <c r="Z484" s="37"/>
      <c r="AA484" s="37"/>
      <c r="AB484" s="37"/>
      <c r="AC484" s="37"/>
      <c r="AD484" s="37"/>
      <c r="AE484" s="37"/>
      <c r="AR484" s="193" t="s">
        <v>178</v>
      </c>
      <c r="AT484" s="193" t="s">
        <v>173</v>
      </c>
      <c r="AU484" s="193" t="s">
        <v>90</v>
      </c>
      <c r="AY484" s="19" t="s">
        <v>171</v>
      </c>
      <c r="BE484" s="194">
        <f>IF(N484="základní",J484,0)</f>
        <v>0</v>
      </c>
      <c r="BF484" s="194">
        <f>IF(N484="snížená",J484,0)</f>
        <v>0</v>
      </c>
      <c r="BG484" s="194">
        <f>IF(N484="zákl. přenesená",J484,0)</f>
        <v>0</v>
      </c>
      <c r="BH484" s="194">
        <f>IF(N484="sníž. přenesená",J484,0)</f>
        <v>0</v>
      </c>
      <c r="BI484" s="194">
        <f>IF(N484="nulová",J484,0)</f>
        <v>0</v>
      </c>
      <c r="BJ484" s="19" t="s">
        <v>88</v>
      </c>
      <c r="BK484" s="194">
        <f>ROUND(I484*H484,2)</f>
        <v>0</v>
      </c>
      <c r="BL484" s="19" t="s">
        <v>178</v>
      </c>
      <c r="BM484" s="193" t="s">
        <v>649</v>
      </c>
    </row>
    <row r="485" spans="1:65" s="2" customFormat="1" x14ac:dyDescent="0.2">
      <c r="A485" s="37"/>
      <c r="B485" s="38"/>
      <c r="C485" s="39"/>
      <c r="D485" s="228" t="s">
        <v>198</v>
      </c>
      <c r="E485" s="39"/>
      <c r="F485" s="229" t="s">
        <v>650</v>
      </c>
      <c r="G485" s="39"/>
      <c r="H485" s="39"/>
      <c r="I485" s="230"/>
      <c r="J485" s="39"/>
      <c r="K485" s="39"/>
      <c r="L485" s="42"/>
      <c r="M485" s="231"/>
      <c r="N485" s="232"/>
      <c r="O485" s="67"/>
      <c r="P485" s="67"/>
      <c r="Q485" s="67"/>
      <c r="R485" s="67"/>
      <c r="S485" s="67"/>
      <c r="T485" s="68"/>
      <c r="U485" s="37"/>
      <c r="V485" s="37"/>
      <c r="W485" s="37"/>
      <c r="X485" s="37"/>
      <c r="Y485" s="37"/>
      <c r="Z485" s="37"/>
      <c r="AA485" s="37"/>
      <c r="AB485" s="37"/>
      <c r="AC485" s="37"/>
      <c r="AD485" s="37"/>
      <c r="AE485" s="37"/>
      <c r="AT485" s="19" t="s">
        <v>198</v>
      </c>
      <c r="AU485" s="19" t="s">
        <v>90</v>
      </c>
    </row>
    <row r="486" spans="1:65" s="13" customFormat="1" x14ac:dyDescent="0.2">
      <c r="B486" s="195"/>
      <c r="C486" s="196"/>
      <c r="D486" s="197" t="s">
        <v>180</v>
      </c>
      <c r="E486" s="198" t="s">
        <v>79</v>
      </c>
      <c r="F486" s="199" t="s">
        <v>181</v>
      </c>
      <c r="G486" s="196"/>
      <c r="H486" s="198" t="s">
        <v>79</v>
      </c>
      <c r="I486" s="200"/>
      <c r="J486" s="196"/>
      <c r="K486" s="196"/>
      <c r="L486" s="201"/>
      <c r="M486" s="202"/>
      <c r="N486" s="203"/>
      <c r="O486" s="203"/>
      <c r="P486" s="203"/>
      <c r="Q486" s="203"/>
      <c r="R486" s="203"/>
      <c r="S486" s="203"/>
      <c r="T486" s="204"/>
      <c r="AT486" s="205" t="s">
        <v>180</v>
      </c>
      <c r="AU486" s="205" t="s">
        <v>90</v>
      </c>
      <c r="AV486" s="13" t="s">
        <v>88</v>
      </c>
      <c r="AW486" s="13" t="s">
        <v>42</v>
      </c>
      <c r="AX486" s="13" t="s">
        <v>81</v>
      </c>
      <c r="AY486" s="205" t="s">
        <v>171</v>
      </c>
    </row>
    <row r="487" spans="1:65" s="13" customFormat="1" x14ac:dyDescent="0.2">
      <c r="B487" s="195"/>
      <c r="C487" s="196"/>
      <c r="D487" s="197" t="s">
        <v>180</v>
      </c>
      <c r="E487" s="198" t="s">
        <v>79</v>
      </c>
      <c r="F487" s="199" t="s">
        <v>643</v>
      </c>
      <c r="G487" s="196"/>
      <c r="H487" s="198" t="s">
        <v>79</v>
      </c>
      <c r="I487" s="200"/>
      <c r="J487" s="196"/>
      <c r="K487" s="196"/>
      <c r="L487" s="201"/>
      <c r="M487" s="202"/>
      <c r="N487" s="203"/>
      <c r="O487" s="203"/>
      <c r="P487" s="203"/>
      <c r="Q487" s="203"/>
      <c r="R487" s="203"/>
      <c r="S487" s="203"/>
      <c r="T487" s="204"/>
      <c r="AT487" s="205" t="s">
        <v>180</v>
      </c>
      <c r="AU487" s="205" t="s">
        <v>90</v>
      </c>
      <c r="AV487" s="13" t="s">
        <v>88</v>
      </c>
      <c r="AW487" s="13" t="s">
        <v>42</v>
      </c>
      <c r="AX487" s="13" t="s">
        <v>81</v>
      </c>
      <c r="AY487" s="205" t="s">
        <v>171</v>
      </c>
    </row>
    <row r="488" spans="1:65" s="14" customFormat="1" x14ac:dyDescent="0.2">
      <c r="B488" s="206"/>
      <c r="C488" s="207"/>
      <c r="D488" s="197" t="s">
        <v>180</v>
      </c>
      <c r="E488" s="208" t="s">
        <v>79</v>
      </c>
      <c r="F488" s="209" t="s">
        <v>644</v>
      </c>
      <c r="G488" s="207"/>
      <c r="H488" s="210">
        <v>11.33</v>
      </c>
      <c r="I488" s="211"/>
      <c r="J488" s="207"/>
      <c r="K488" s="207"/>
      <c r="L488" s="212"/>
      <c r="M488" s="213"/>
      <c r="N488" s="214"/>
      <c r="O488" s="214"/>
      <c r="P488" s="214"/>
      <c r="Q488" s="214"/>
      <c r="R488" s="214"/>
      <c r="S488" s="214"/>
      <c r="T488" s="215"/>
      <c r="AT488" s="216" t="s">
        <v>180</v>
      </c>
      <c r="AU488" s="216" t="s">
        <v>90</v>
      </c>
      <c r="AV488" s="14" t="s">
        <v>90</v>
      </c>
      <c r="AW488" s="14" t="s">
        <v>42</v>
      </c>
      <c r="AX488" s="14" t="s">
        <v>81</v>
      </c>
      <c r="AY488" s="216" t="s">
        <v>171</v>
      </c>
    </row>
    <row r="489" spans="1:65" s="14" customFormat="1" x14ac:dyDescent="0.2">
      <c r="B489" s="206"/>
      <c r="C489" s="207"/>
      <c r="D489" s="197" t="s">
        <v>180</v>
      </c>
      <c r="E489" s="208" t="s">
        <v>79</v>
      </c>
      <c r="F489" s="209" t="s">
        <v>645</v>
      </c>
      <c r="G489" s="207"/>
      <c r="H489" s="210">
        <v>0.6</v>
      </c>
      <c r="I489" s="211"/>
      <c r="J489" s="207"/>
      <c r="K489" s="207"/>
      <c r="L489" s="212"/>
      <c r="M489" s="213"/>
      <c r="N489" s="214"/>
      <c r="O489" s="214"/>
      <c r="P489" s="214"/>
      <c r="Q489" s="214"/>
      <c r="R489" s="214"/>
      <c r="S489" s="214"/>
      <c r="T489" s="215"/>
      <c r="AT489" s="216" t="s">
        <v>180</v>
      </c>
      <c r="AU489" s="216" t="s">
        <v>90</v>
      </c>
      <c r="AV489" s="14" t="s">
        <v>90</v>
      </c>
      <c r="AW489" s="14" t="s">
        <v>42</v>
      </c>
      <c r="AX489" s="14" t="s">
        <v>81</v>
      </c>
      <c r="AY489" s="216" t="s">
        <v>171</v>
      </c>
    </row>
    <row r="490" spans="1:65" s="15" customFormat="1" x14ac:dyDescent="0.2">
      <c r="B490" s="217"/>
      <c r="C490" s="218"/>
      <c r="D490" s="197" t="s">
        <v>180</v>
      </c>
      <c r="E490" s="219" t="s">
        <v>79</v>
      </c>
      <c r="F490" s="220" t="s">
        <v>183</v>
      </c>
      <c r="G490" s="218"/>
      <c r="H490" s="221">
        <v>11.93</v>
      </c>
      <c r="I490" s="222"/>
      <c r="J490" s="218"/>
      <c r="K490" s="218"/>
      <c r="L490" s="223"/>
      <c r="M490" s="224"/>
      <c r="N490" s="225"/>
      <c r="O490" s="225"/>
      <c r="P490" s="225"/>
      <c r="Q490" s="225"/>
      <c r="R490" s="225"/>
      <c r="S490" s="225"/>
      <c r="T490" s="226"/>
      <c r="AT490" s="227" t="s">
        <v>180</v>
      </c>
      <c r="AU490" s="227" t="s">
        <v>90</v>
      </c>
      <c r="AV490" s="15" t="s">
        <v>178</v>
      </c>
      <c r="AW490" s="15" t="s">
        <v>42</v>
      </c>
      <c r="AX490" s="15" t="s">
        <v>88</v>
      </c>
      <c r="AY490" s="227" t="s">
        <v>171</v>
      </c>
    </row>
    <row r="491" spans="1:65" s="12" customFormat="1" ht="22.9" customHeight="1" x14ac:dyDescent="0.2">
      <c r="B491" s="166"/>
      <c r="C491" s="167"/>
      <c r="D491" s="168" t="s">
        <v>80</v>
      </c>
      <c r="E491" s="180" t="s">
        <v>651</v>
      </c>
      <c r="F491" s="180" t="s">
        <v>652</v>
      </c>
      <c r="G491" s="167"/>
      <c r="H491" s="167"/>
      <c r="I491" s="170"/>
      <c r="J491" s="181">
        <f>BK491</f>
        <v>0</v>
      </c>
      <c r="K491" s="167"/>
      <c r="L491" s="172"/>
      <c r="M491" s="173"/>
      <c r="N491" s="174"/>
      <c r="O491" s="174"/>
      <c r="P491" s="175">
        <f>SUM(P492:P493)</f>
        <v>0</v>
      </c>
      <c r="Q491" s="174"/>
      <c r="R491" s="175">
        <f>SUM(R492:R493)</f>
        <v>0</v>
      </c>
      <c r="S491" s="174"/>
      <c r="T491" s="176">
        <f>SUM(T492:T493)</f>
        <v>0</v>
      </c>
      <c r="AR491" s="177" t="s">
        <v>88</v>
      </c>
      <c r="AT491" s="178" t="s">
        <v>80</v>
      </c>
      <c r="AU491" s="178" t="s">
        <v>88</v>
      </c>
      <c r="AY491" s="177" t="s">
        <v>171</v>
      </c>
      <c r="BK491" s="179">
        <f>SUM(BK492:BK493)</f>
        <v>0</v>
      </c>
    </row>
    <row r="492" spans="1:65" s="2" customFormat="1" ht="16.5" customHeight="1" x14ac:dyDescent="0.2">
      <c r="A492" s="37"/>
      <c r="B492" s="38"/>
      <c r="C492" s="182" t="s">
        <v>653</v>
      </c>
      <c r="D492" s="182" t="s">
        <v>173</v>
      </c>
      <c r="E492" s="183" t="s">
        <v>654</v>
      </c>
      <c r="F492" s="184" t="s">
        <v>655</v>
      </c>
      <c r="G492" s="185" t="s">
        <v>337</v>
      </c>
      <c r="H492" s="186">
        <v>291.851</v>
      </c>
      <c r="I492" s="187"/>
      <c r="J492" s="188">
        <f>ROUND(I492*H492,2)</f>
        <v>0</v>
      </c>
      <c r="K492" s="184" t="s">
        <v>177</v>
      </c>
      <c r="L492" s="42"/>
      <c r="M492" s="189" t="s">
        <v>79</v>
      </c>
      <c r="N492" s="190" t="s">
        <v>51</v>
      </c>
      <c r="O492" s="67"/>
      <c r="P492" s="191">
        <f>O492*H492</f>
        <v>0</v>
      </c>
      <c r="Q492" s="191">
        <v>0</v>
      </c>
      <c r="R492" s="191">
        <f>Q492*H492</f>
        <v>0</v>
      </c>
      <c r="S492" s="191">
        <v>0</v>
      </c>
      <c r="T492" s="192">
        <f>S492*H492</f>
        <v>0</v>
      </c>
      <c r="U492" s="37"/>
      <c r="V492" s="37"/>
      <c r="W492" s="37"/>
      <c r="X492" s="37"/>
      <c r="Y492" s="37"/>
      <c r="Z492" s="37"/>
      <c r="AA492" s="37"/>
      <c r="AB492" s="37"/>
      <c r="AC492" s="37"/>
      <c r="AD492" s="37"/>
      <c r="AE492" s="37"/>
      <c r="AR492" s="193" t="s">
        <v>178</v>
      </c>
      <c r="AT492" s="193" t="s">
        <v>173</v>
      </c>
      <c r="AU492" s="193" t="s">
        <v>90</v>
      </c>
      <c r="AY492" s="19" t="s">
        <v>171</v>
      </c>
      <c r="BE492" s="194">
        <f>IF(N492="základní",J492,0)</f>
        <v>0</v>
      </c>
      <c r="BF492" s="194">
        <f>IF(N492="snížená",J492,0)</f>
        <v>0</v>
      </c>
      <c r="BG492" s="194">
        <f>IF(N492="zákl. přenesená",J492,0)</f>
        <v>0</v>
      </c>
      <c r="BH492" s="194">
        <f>IF(N492="sníž. přenesená",J492,0)</f>
        <v>0</v>
      </c>
      <c r="BI492" s="194">
        <f>IF(N492="nulová",J492,0)</f>
        <v>0</v>
      </c>
      <c r="BJ492" s="19" t="s">
        <v>88</v>
      </c>
      <c r="BK492" s="194">
        <f>ROUND(I492*H492,2)</f>
        <v>0</v>
      </c>
      <c r="BL492" s="19" t="s">
        <v>178</v>
      </c>
      <c r="BM492" s="193" t="s">
        <v>656</v>
      </c>
    </row>
    <row r="493" spans="1:65" s="2" customFormat="1" ht="21.75" customHeight="1" x14ac:dyDescent="0.2">
      <c r="A493" s="37"/>
      <c r="B493" s="38"/>
      <c r="C493" s="182" t="s">
        <v>657</v>
      </c>
      <c r="D493" s="182" t="s">
        <v>173</v>
      </c>
      <c r="E493" s="183" t="s">
        <v>658</v>
      </c>
      <c r="F493" s="184" t="s">
        <v>659</v>
      </c>
      <c r="G493" s="185" t="s">
        <v>337</v>
      </c>
      <c r="H493" s="186">
        <v>291.851</v>
      </c>
      <c r="I493" s="187"/>
      <c r="J493" s="188">
        <f>ROUND(I493*H493,2)</f>
        <v>0</v>
      </c>
      <c r="K493" s="184" t="s">
        <v>177</v>
      </c>
      <c r="L493" s="42"/>
      <c r="M493" s="189" t="s">
        <v>79</v>
      </c>
      <c r="N493" s="190" t="s">
        <v>51</v>
      </c>
      <c r="O493" s="67"/>
      <c r="P493" s="191">
        <f>O493*H493</f>
        <v>0</v>
      </c>
      <c r="Q493" s="191">
        <v>0</v>
      </c>
      <c r="R493" s="191">
        <f>Q493*H493</f>
        <v>0</v>
      </c>
      <c r="S493" s="191">
        <v>0</v>
      </c>
      <c r="T493" s="192">
        <f>S493*H493</f>
        <v>0</v>
      </c>
      <c r="U493" s="37"/>
      <c r="V493" s="37"/>
      <c r="W493" s="37"/>
      <c r="X493" s="37"/>
      <c r="Y493" s="37"/>
      <c r="Z493" s="37"/>
      <c r="AA493" s="37"/>
      <c r="AB493" s="37"/>
      <c r="AC493" s="37"/>
      <c r="AD493" s="37"/>
      <c r="AE493" s="37"/>
      <c r="AR493" s="193" t="s">
        <v>178</v>
      </c>
      <c r="AT493" s="193" t="s">
        <v>173</v>
      </c>
      <c r="AU493" s="193" t="s">
        <v>90</v>
      </c>
      <c r="AY493" s="19" t="s">
        <v>171</v>
      </c>
      <c r="BE493" s="194">
        <f>IF(N493="základní",J493,0)</f>
        <v>0</v>
      </c>
      <c r="BF493" s="194">
        <f>IF(N493="snížená",J493,0)</f>
        <v>0</v>
      </c>
      <c r="BG493" s="194">
        <f>IF(N493="zákl. přenesená",J493,0)</f>
        <v>0</v>
      </c>
      <c r="BH493" s="194">
        <f>IF(N493="sníž. přenesená",J493,0)</f>
        <v>0</v>
      </c>
      <c r="BI493" s="194">
        <f>IF(N493="nulová",J493,0)</f>
        <v>0</v>
      </c>
      <c r="BJ493" s="19" t="s">
        <v>88</v>
      </c>
      <c r="BK493" s="194">
        <f>ROUND(I493*H493,2)</f>
        <v>0</v>
      </c>
      <c r="BL493" s="19" t="s">
        <v>178</v>
      </c>
      <c r="BM493" s="193" t="s">
        <v>660</v>
      </c>
    </row>
    <row r="494" spans="1:65" s="12" customFormat="1" ht="22.9" customHeight="1" x14ac:dyDescent="0.2">
      <c r="B494" s="166"/>
      <c r="C494" s="167"/>
      <c r="D494" s="168" t="s">
        <v>80</v>
      </c>
      <c r="E494" s="180" t="s">
        <v>661</v>
      </c>
      <c r="F494" s="180" t="s">
        <v>662</v>
      </c>
      <c r="G494" s="167"/>
      <c r="H494" s="167"/>
      <c r="I494" s="170"/>
      <c r="J494" s="181">
        <f>BK494</f>
        <v>0</v>
      </c>
      <c r="K494" s="167"/>
      <c r="L494" s="172"/>
      <c r="M494" s="173"/>
      <c r="N494" s="174"/>
      <c r="O494" s="174"/>
      <c r="P494" s="175">
        <f>SUM(P495:P499)</f>
        <v>0</v>
      </c>
      <c r="Q494" s="174"/>
      <c r="R494" s="175">
        <f>SUM(R495:R499)</f>
        <v>0</v>
      </c>
      <c r="S494" s="174"/>
      <c r="T494" s="176">
        <f>SUM(T495:T499)</f>
        <v>0</v>
      </c>
      <c r="AR494" s="177" t="s">
        <v>88</v>
      </c>
      <c r="AT494" s="178" t="s">
        <v>80</v>
      </c>
      <c r="AU494" s="178" t="s">
        <v>88</v>
      </c>
      <c r="AY494" s="177" t="s">
        <v>171</v>
      </c>
      <c r="BK494" s="179">
        <f>SUM(BK495:BK499)</f>
        <v>0</v>
      </c>
    </row>
    <row r="495" spans="1:65" s="2" customFormat="1" ht="24.2" customHeight="1" x14ac:dyDescent="0.2">
      <c r="A495" s="37"/>
      <c r="B495" s="38"/>
      <c r="C495" s="182" t="s">
        <v>663</v>
      </c>
      <c r="D495" s="182" t="s">
        <v>173</v>
      </c>
      <c r="E495" s="183" t="s">
        <v>664</v>
      </c>
      <c r="F495" s="184" t="s">
        <v>665</v>
      </c>
      <c r="G495" s="185" t="s">
        <v>337</v>
      </c>
      <c r="H495" s="186">
        <v>11.33</v>
      </c>
      <c r="I495" s="187"/>
      <c r="J495" s="188">
        <f>ROUND(I495*H495,2)</f>
        <v>0</v>
      </c>
      <c r="K495" s="184" t="s">
        <v>196</v>
      </c>
      <c r="L495" s="42"/>
      <c r="M495" s="189" t="s">
        <v>79</v>
      </c>
      <c r="N495" s="190" t="s">
        <v>51</v>
      </c>
      <c r="O495" s="67"/>
      <c r="P495" s="191">
        <f>O495*H495</f>
        <v>0</v>
      </c>
      <c r="Q495" s="191">
        <v>0</v>
      </c>
      <c r="R495" s="191">
        <f>Q495*H495</f>
        <v>0</v>
      </c>
      <c r="S495" s="191">
        <v>0</v>
      </c>
      <c r="T495" s="192">
        <f>S495*H495</f>
        <v>0</v>
      </c>
      <c r="U495" s="37"/>
      <c r="V495" s="37"/>
      <c r="W495" s="37"/>
      <c r="X495" s="37"/>
      <c r="Y495" s="37"/>
      <c r="Z495" s="37"/>
      <c r="AA495" s="37"/>
      <c r="AB495" s="37"/>
      <c r="AC495" s="37"/>
      <c r="AD495" s="37"/>
      <c r="AE495" s="37"/>
      <c r="AR495" s="193" t="s">
        <v>178</v>
      </c>
      <c r="AT495" s="193" t="s">
        <v>173</v>
      </c>
      <c r="AU495" s="193" t="s">
        <v>90</v>
      </c>
      <c r="AY495" s="19" t="s">
        <v>171</v>
      </c>
      <c r="BE495" s="194">
        <f>IF(N495="základní",J495,0)</f>
        <v>0</v>
      </c>
      <c r="BF495" s="194">
        <f>IF(N495="snížená",J495,0)</f>
        <v>0</v>
      </c>
      <c r="BG495" s="194">
        <f>IF(N495="zákl. přenesená",J495,0)</f>
        <v>0</v>
      </c>
      <c r="BH495" s="194">
        <f>IF(N495="sníž. přenesená",J495,0)</f>
        <v>0</v>
      </c>
      <c r="BI495" s="194">
        <f>IF(N495="nulová",J495,0)</f>
        <v>0</v>
      </c>
      <c r="BJ495" s="19" t="s">
        <v>88</v>
      </c>
      <c r="BK495" s="194">
        <f>ROUND(I495*H495,2)</f>
        <v>0</v>
      </c>
      <c r="BL495" s="19" t="s">
        <v>178</v>
      </c>
      <c r="BM495" s="193" t="s">
        <v>666</v>
      </c>
    </row>
    <row r="496" spans="1:65" s="2" customFormat="1" x14ac:dyDescent="0.2">
      <c r="A496" s="37"/>
      <c r="B496" s="38"/>
      <c r="C496" s="39"/>
      <c r="D496" s="228" t="s">
        <v>198</v>
      </c>
      <c r="E496" s="39"/>
      <c r="F496" s="229" t="s">
        <v>667</v>
      </c>
      <c r="G496" s="39"/>
      <c r="H496" s="39"/>
      <c r="I496" s="230"/>
      <c r="J496" s="39"/>
      <c r="K496" s="39"/>
      <c r="L496" s="42"/>
      <c r="M496" s="231"/>
      <c r="N496" s="232"/>
      <c r="O496" s="67"/>
      <c r="P496" s="67"/>
      <c r="Q496" s="67"/>
      <c r="R496" s="67"/>
      <c r="S496" s="67"/>
      <c r="T496" s="68"/>
      <c r="U496" s="37"/>
      <c r="V496" s="37"/>
      <c r="W496" s="37"/>
      <c r="X496" s="37"/>
      <c r="Y496" s="37"/>
      <c r="Z496" s="37"/>
      <c r="AA496" s="37"/>
      <c r="AB496" s="37"/>
      <c r="AC496" s="37"/>
      <c r="AD496" s="37"/>
      <c r="AE496" s="37"/>
      <c r="AT496" s="19" t="s">
        <v>198</v>
      </c>
      <c r="AU496" s="19" t="s">
        <v>90</v>
      </c>
    </row>
    <row r="497" spans="1:65" s="13" customFormat="1" x14ac:dyDescent="0.2">
      <c r="B497" s="195"/>
      <c r="C497" s="196"/>
      <c r="D497" s="197" t="s">
        <v>180</v>
      </c>
      <c r="E497" s="198" t="s">
        <v>79</v>
      </c>
      <c r="F497" s="199" t="s">
        <v>181</v>
      </c>
      <c r="G497" s="196"/>
      <c r="H497" s="198" t="s">
        <v>79</v>
      </c>
      <c r="I497" s="200"/>
      <c r="J497" s="196"/>
      <c r="K497" s="196"/>
      <c r="L497" s="201"/>
      <c r="M497" s="202"/>
      <c r="N497" s="203"/>
      <c r="O497" s="203"/>
      <c r="P497" s="203"/>
      <c r="Q497" s="203"/>
      <c r="R497" s="203"/>
      <c r="S497" s="203"/>
      <c r="T497" s="204"/>
      <c r="AT497" s="205" t="s">
        <v>180</v>
      </c>
      <c r="AU497" s="205" t="s">
        <v>90</v>
      </c>
      <c r="AV497" s="13" t="s">
        <v>88</v>
      </c>
      <c r="AW497" s="13" t="s">
        <v>42</v>
      </c>
      <c r="AX497" s="13" t="s">
        <v>81</v>
      </c>
      <c r="AY497" s="205" t="s">
        <v>171</v>
      </c>
    </row>
    <row r="498" spans="1:65" s="14" customFormat="1" x14ac:dyDescent="0.2">
      <c r="B498" s="206"/>
      <c r="C498" s="207"/>
      <c r="D498" s="197" t="s">
        <v>180</v>
      </c>
      <c r="E498" s="208" t="s">
        <v>79</v>
      </c>
      <c r="F498" s="209" t="s">
        <v>644</v>
      </c>
      <c r="G498" s="207"/>
      <c r="H498" s="210">
        <v>11.33</v>
      </c>
      <c r="I498" s="211"/>
      <c r="J498" s="207"/>
      <c r="K498" s="207"/>
      <c r="L498" s="212"/>
      <c r="M498" s="213"/>
      <c r="N498" s="214"/>
      <c r="O498" s="214"/>
      <c r="P498" s="214"/>
      <c r="Q498" s="214"/>
      <c r="R498" s="214"/>
      <c r="S498" s="214"/>
      <c r="T498" s="215"/>
      <c r="AT498" s="216" t="s">
        <v>180</v>
      </c>
      <c r="AU498" s="216" t="s">
        <v>90</v>
      </c>
      <c r="AV498" s="14" t="s">
        <v>90</v>
      </c>
      <c r="AW498" s="14" t="s">
        <v>42</v>
      </c>
      <c r="AX498" s="14" t="s">
        <v>81</v>
      </c>
      <c r="AY498" s="216" t="s">
        <v>171</v>
      </c>
    </row>
    <row r="499" spans="1:65" s="15" customFormat="1" x14ac:dyDescent="0.2">
      <c r="B499" s="217"/>
      <c r="C499" s="218"/>
      <c r="D499" s="197" t="s">
        <v>180</v>
      </c>
      <c r="E499" s="219" t="s">
        <v>79</v>
      </c>
      <c r="F499" s="220" t="s">
        <v>183</v>
      </c>
      <c r="G499" s="218"/>
      <c r="H499" s="221">
        <v>11.33</v>
      </c>
      <c r="I499" s="222"/>
      <c r="J499" s="218"/>
      <c r="K499" s="218"/>
      <c r="L499" s="223"/>
      <c r="M499" s="224"/>
      <c r="N499" s="225"/>
      <c r="O499" s="225"/>
      <c r="P499" s="225"/>
      <c r="Q499" s="225"/>
      <c r="R499" s="225"/>
      <c r="S499" s="225"/>
      <c r="T499" s="226"/>
      <c r="AT499" s="227" t="s">
        <v>180</v>
      </c>
      <c r="AU499" s="227" t="s">
        <v>90</v>
      </c>
      <c r="AV499" s="15" t="s">
        <v>178</v>
      </c>
      <c r="AW499" s="15" t="s">
        <v>42</v>
      </c>
      <c r="AX499" s="15" t="s">
        <v>88</v>
      </c>
      <c r="AY499" s="227" t="s">
        <v>171</v>
      </c>
    </row>
    <row r="500" spans="1:65" s="12" customFormat="1" ht="25.9" customHeight="1" x14ac:dyDescent="0.2">
      <c r="B500" s="166"/>
      <c r="C500" s="167"/>
      <c r="D500" s="168" t="s">
        <v>80</v>
      </c>
      <c r="E500" s="169" t="s">
        <v>668</v>
      </c>
      <c r="F500" s="169" t="s">
        <v>669</v>
      </c>
      <c r="G500" s="167"/>
      <c r="H500" s="167"/>
      <c r="I500" s="170"/>
      <c r="J500" s="171">
        <f>BK500</f>
        <v>0</v>
      </c>
      <c r="K500" s="167"/>
      <c r="L500" s="172"/>
      <c r="M500" s="173"/>
      <c r="N500" s="174"/>
      <c r="O500" s="174"/>
      <c r="P500" s="175">
        <f>P501+P538</f>
        <v>0</v>
      </c>
      <c r="Q500" s="174"/>
      <c r="R500" s="175">
        <f>R501+R538</f>
        <v>0.60332479999999999</v>
      </c>
      <c r="S500" s="174"/>
      <c r="T500" s="176">
        <f>T501+T538</f>
        <v>0</v>
      </c>
      <c r="AR500" s="177" t="s">
        <v>90</v>
      </c>
      <c r="AT500" s="178" t="s">
        <v>80</v>
      </c>
      <c r="AU500" s="178" t="s">
        <v>81</v>
      </c>
      <c r="AY500" s="177" t="s">
        <v>171</v>
      </c>
      <c r="BK500" s="179">
        <f>BK501+BK538</f>
        <v>0</v>
      </c>
    </row>
    <row r="501" spans="1:65" s="12" customFormat="1" ht="22.9" customHeight="1" x14ac:dyDescent="0.2">
      <c r="B501" s="166"/>
      <c r="C501" s="167"/>
      <c r="D501" s="168" t="s">
        <v>80</v>
      </c>
      <c r="E501" s="180" t="s">
        <v>670</v>
      </c>
      <c r="F501" s="180" t="s">
        <v>671</v>
      </c>
      <c r="G501" s="167"/>
      <c r="H501" s="167"/>
      <c r="I501" s="170"/>
      <c r="J501" s="181">
        <f>BK501</f>
        <v>0</v>
      </c>
      <c r="K501" s="167"/>
      <c r="L501" s="172"/>
      <c r="M501" s="173"/>
      <c r="N501" s="174"/>
      <c r="O501" s="174"/>
      <c r="P501" s="175">
        <f>SUM(P502:P537)</f>
        <v>0</v>
      </c>
      <c r="Q501" s="174"/>
      <c r="R501" s="175">
        <f>SUM(R502:R537)</f>
        <v>0.36799999999999999</v>
      </c>
      <c r="S501" s="174"/>
      <c r="T501" s="176">
        <f>SUM(T502:T537)</f>
        <v>0</v>
      </c>
      <c r="AR501" s="177" t="s">
        <v>90</v>
      </c>
      <c r="AT501" s="178" t="s">
        <v>80</v>
      </c>
      <c r="AU501" s="178" t="s">
        <v>88</v>
      </c>
      <c r="AY501" s="177" t="s">
        <v>171</v>
      </c>
      <c r="BK501" s="179">
        <f>SUM(BK502:BK537)</f>
        <v>0</v>
      </c>
    </row>
    <row r="502" spans="1:65" s="2" customFormat="1" ht="24.2" customHeight="1" x14ac:dyDescent="0.2">
      <c r="A502" s="37"/>
      <c r="B502" s="38"/>
      <c r="C502" s="182" t="s">
        <v>672</v>
      </c>
      <c r="D502" s="182" t="s">
        <v>173</v>
      </c>
      <c r="E502" s="183" t="s">
        <v>673</v>
      </c>
      <c r="F502" s="184" t="s">
        <v>674</v>
      </c>
      <c r="G502" s="185" t="s">
        <v>127</v>
      </c>
      <c r="H502" s="186">
        <v>159.61799999999999</v>
      </c>
      <c r="I502" s="187"/>
      <c r="J502" s="188">
        <f>ROUND(I502*H502,2)</f>
        <v>0</v>
      </c>
      <c r="K502" s="184" t="s">
        <v>196</v>
      </c>
      <c r="L502" s="42"/>
      <c r="M502" s="189" t="s">
        <v>79</v>
      </c>
      <c r="N502" s="190" t="s">
        <v>51</v>
      </c>
      <c r="O502" s="67"/>
      <c r="P502" s="191">
        <f>O502*H502</f>
        <v>0</v>
      </c>
      <c r="Q502" s="191">
        <v>0</v>
      </c>
      <c r="R502" s="191">
        <f>Q502*H502</f>
        <v>0</v>
      </c>
      <c r="S502" s="191">
        <v>0</v>
      </c>
      <c r="T502" s="192">
        <f>S502*H502</f>
        <v>0</v>
      </c>
      <c r="U502" s="37"/>
      <c r="V502" s="37"/>
      <c r="W502" s="37"/>
      <c r="X502" s="37"/>
      <c r="Y502" s="37"/>
      <c r="Z502" s="37"/>
      <c r="AA502" s="37"/>
      <c r="AB502" s="37"/>
      <c r="AC502" s="37"/>
      <c r="AD502" s="37"/>
      <c r="AE502" s="37"/>
      <c r="AR502" s="193" t="s">
        <v>287</v>
      </c>
      <c r="AT502" s="193" t="s">
        <v>173</v>
      </c>
      <c r="AU502" s="193" t="s">
        <v>90</v>
      </c>
      <c r="AY502" s="19" t="s">
        <v>171</v>
      </c>
      <c r="BE502" s="194">
        <f>IF(N502="základní",J502,0)</f>
        <v>0</v>
      </c>
      <c r="BF502" s="194">
        <f>IF(N502="snížená",J502,0)</f>
        <v>0</v>
      </c>
      <c r="BG502" s="194">
        <f>IF(N502="zákl. přenesená",J502,0)</f>
        <v>0</v>
      </c>
      <c r="BH502" s="194">
        <f>IF(N502="sníž. přenesená",J502,0)</f>
        <v>0</v>
      </c>
      <c r="BI502" s="194">
        <f>IF(N502="nulová",J502,0)</f>
        <v>0</v>
      </c>
      <c r="BJ502" s="19" t="s">
        <v>88</v>
      </c>
      <c r="BK502" s="194">
        <f>ROUND(I502*H502,2)</f>
        <v>0</v>
      </c>
      <c r="BL502" s="19" t="s">
        <v>287</v>
      </c>
      <c r="BM502" s="193" t="s">
        <v>675</v>
      </c>
    </row>
    <row r="503" spans="1:65" s="2" customFormat="1" x14ac:dyDescent="0.2">
      <c r="A503" s="37"/>
      <c r="B503" s="38"/>
      <c r="C503" s="39"/>
      <c r="D503" s="228" t="s">
        <v>198</v>
      </c>
      <c r="E503" s="39"/>
      <c r="F503" s="229" t="s">
        <v>676</v>
      </c>
      <c r="G503" s="39"/>
      <c r="H503" s="39"/>
      <c r="I503" s="230"/>
      <c r="J503" s="39"/>
      <c r="K503" s="39"/>
      <c r="L503" s="42"/>
      <c r="M503" s="231"/>
      <c r="N503" s="232"/>
      <c r="O503" s="67"/>
      <c r="P503" s="67"/>
      <c r="Q503" s="67"/>
      <c r="R503" s="67"/>
      <c r="S503" s="67"/>
      <c r="T503" s="68"/>
      <c r="U503" s="37"/>
      <c r="V503" s="37"/>
      <c r="W503" s="37"/>
      <c r="X503" s="37"/>
      <c r="Y503" s="37"/>
      <c r="Z503" s="37"/>
      <c r="AA503" s="37"/>
      <c r="AB503" s="37"/>
      <c r="AC503" s="37"/>
      <c r="AD503" s="37"/>
      <c r="AE503" s="37"/>
      <c r="AT503" s="19" t="s">
        <v>198</v>
      </c>
      <c r="AU503" s="19" t="s">
        <v>90</v>
      </c>
    </row>
    <row r="504" spans="1:65" s="13" customFormat="1" x14ac:dyDescent="0.2">
      <c r="B504" s="195"/>
      <c r="C504" s="196"/>
      <c r="D504" s="197" t="s">
        <v>180</v>
      </c>
      <c r="E504" s="198" t="s">
        <v>79</v>
      </c>
      <c r="F504" s="199" t="s">
        <v>181</v>
      </c>
      <c r="G504" s="196"/>
      <c r="H504" s="198" t="s">
        <v>79</v>
      </c>
      <c r="I504" s="200"/>
      <c r="J504" s="196"/>
      <c r="K504" s="196"/>
      <c r="L504" s="201"/>
      <c r="M504" s="202"/>
      <c r="N504" s="203"/>
      <c r="O504" s="203"/>
      <c r="P504" s="203"/>
      <c r="Q504" s="203"/>
      <c r="R504" s="203"/>
      <c r="S504" s="203"/>
      <c r="T504" s="204"/>
      <c r="AT504" s="205" t="s">
        <v>180</v>
      </c>
      <c r="AU504" s="205" t="s">
        <v>90</v>
      </c>
      <c r="AV504" s="13" t="s">
        <v>88</v>
      </c>
      <c r="AW504" s="13" t="s">
        <v>42</v>
      </c>
      <c r="AX504" s="13" t="s">
        <v>81</v>
      </c>
      <c r="AY504" s="205" t="s">
        <v>171</v>
      </c>
    </row>
    <row r="505" spans="1:65" s="13" customFormat="1" x14ac:dyDescent="0.2">
      <c r="B505" s="195"/>
      <c r="C505" s="196"/>
      <c r="D505" s="197" t="s">
        <v>180</v>
      </c>
      <c r="E505" s="198" t="s">
        <v>79</v>
      </c>
      <c r="F505" s="199" t="s">
        <v>677</v>
      </c>
      <c r="G505" s="196"/>
      <c r="H505" s="198" t="s">
        <v>79</v>
      </c>
      <c r="I505" s="200"/>
      <c r="J505" s="196"/>
      <c r="K505" s="196"/>
      <c r="L505" s="201"/>
      <c r="M505" s="202"/>
      <c r="N505" s="203"/>
      <c r="O505" s="203"/>
      <c r="P505" s="203"/>
      <c r="Q505" s="203"/>
      <c r="R505" s="203"/>
      <c r="S505" s="203"/>
      <c r="T505" s="204"/>
      <c r="AT505" s="205" t="s">
        <v>180</v>
      </c>
      <c r="AU505" s="205" t="s">
        <v>90</v>
      </c>
      <c r="AV505" s="13" t="s">
        <v>88</v>
      </c>
      <c r="AW505" s="13" t="s">
        <v>42</v>
      </c>
      <c r="AX505" s="13" t="s">
        <v>81</v>
      </c>
      <c r="AY505" s="205" t="s">
        <v>171</v>
      </c>
    </row>
    <row r="506" spans="1:65" s="14" customFormat="1" x14ac:dyDescent="0.2">
      <c r="B506" s="206"/>
      <c r="C506" s="207"/>
      <c r="D506" s="197" t="s">
        <v>180</v>
      </c>
      <c r="E506" s="208" t="s">
        <v>79</v>
      </c>
      <c r="F506" s="209" t="s">
        <v>678</v>
      </c>
      <c r="G506" s="207"/>
      <c r="H506" s="210">
        <v>6.2169999999999996</v>
      </c>
      <c r="I506" s="211"/>
      <c r="J506" s="207"/>
      <c r="K506" s="207"/>
      <c r="L506" s="212"/>
      <c r="M506" s="213"/>
      <c r="N506" s="214"/>
      <c r="O506" s="214"/>
      <c r="P506" s="214"/>
      <c r="Q506" s="214"/>
      <c r="R506" s="214"/>
      <c r="S506" s="214"/>
      <c r="T506" s="215"/>
      <c r="AT506" s="216" t="s">
        <v>180</v>
      </c>
      <c r="AU506" s="216" t="s">
        <v>90</v>
      </c>
      <c r="AV506" s="14" t="s">
        <v>90</v>
      </c>
      <c r="AW506" s="14" t="s">
        <v>42</v>
      </c>
      <c r="AX506" s="14" t="s">
        <v>81</v>
      </c>
      <c r="AY506" s="216" t="s">
        <v>171</v>
      </c>
    </row>
    <row r="507" spans="1:65" s="14" customFormat="1" x14ac:dyDescent="0.2">
      <c r="B507" s="206"/>
      <c r="C507" s="207"/>
      <c r="D507" s="197" t="s">
        <v>180</v>
      </c>
      <c r="E507" s="208" t="s">
        <v>79</v>
      </c>
      <c r="F507" s="209" t="s">
        <v>679</v>
      </c>
      <c r="G507" s="207"/>
      <c r="H507" s="210">
        <v>5.415</v>
      </c>
      <c r="I507" s="211"/>
      <c r="J507" s="207"/>
      <c r="K507" s="207"/>
      <c r="L507" s="212"/>
      <c r="M507" s="213"/>
      <c r="N507" s="214"/>
      <c r="O507" s="214"/>
      <c r="P507" s="214"/>
      <c r="Q507" s="214"/>
      <c r="R507" s="214"/>
      <c r="S507" s="214"/>
      <c r="T507" s="215"/>
      <c r="AT507" s="216" t="s">
        <v>180</v>
      </c>
      <c r="AU507" s="216" t="s">
        <v>90</v>
      </c>
      <c r="AV507" s="14" t="s">
        <v>90</v>
      </c>
      <c r="AW507" s="14" t="s">
        <v>42</v>
      </c>
      <c r="AX507" s="14" t="s">
        <v>81</v>
      </c>
      <c r="AY507" s="216" t="s">
        <v>171</v>
      </c>
    </row>
    <row r="508" spans="1:65" s="14" customFormat="1" x14ac:dyDescent="0.2">
      <c r="B508" s="206"/>
      <c r="C508" s="207"/>
      <c r="D508" s="197" t="s">
        <v>180</v>
      </c>
      <c r="E508" s="208" t="s">
        <v>79</v>
      </c>
      <c r="F508" s="209" t="s">
        <v>680</v>
      </c>
      <c r="G508" s="207"/>
      <c r="H508" s="210">
        <v>22.876999999999999</v>
      </c>
      <c r="I508" s="211"/>
      <c r="J508" s="207"/>
      <c r="K508" s="207"/>
      <c r="L508" s="212"/>
      <c r="M508" s="213"/>
      <c r="N508" s="214"/>
      <c r="O508" s="214"/>
      <c r="P508" s="214"/>
      <c r="Q508" s="214"/>
      <c r="R508" s="214"/>
      <c r="S508" s="214"/>
      <c r="T508" s="215"/>
      <c r="AT508" s="216" t="s">
        <v>180</v>
      </c>
      <c r="AU508" s="216" t="s">
        <v>90</v>
      </c>
      <c r="AV508" s="14" t="s">
        <v>90</v>
      </c>
      <c r="AW508" s="14" t="s">
        <v>42</v>
      </c>
      <c r="AX508" s="14" t="s">
        <v>81</v>
      </c>
      <c r="AY508" s="216" t="s">
        <v>171</v>
      </c>
    </row>
    <row r="509" spans="1:65" s="14" customFormat="1" x14ac:dyDescent="0.2">
      <c r="B509" s="206"/>
      <c r="C509" s="207"/>
      <c r="D509" s="197" t="s">
        <v>180</v>
      </c>
      <c r="E509" s="208" t="s">
        <v>79</v>
      </c>
      <c r="F509" s="209" t="s">
        <v>681</v>
      </c>
      <c r="G509" s="207"/>
      <c r="H509" s="210">
        <v>18.696999999999999</v>
      </c>
      <c r="I509" s="211"/>
      <c r="J509" s="207"/>
      <c r="K509" s="207"/>
      <c r="L509" s="212"/>
      <c r="M509" s="213"/>
      <c r="N509" s="214"/>
      <c r="O509" s="214"/>
      <c r="P509" s="214"/>
      <c r="Q509" s="214"/>
      <c r="R509" s="214"/>
      <c r="S509" s="214"/>
      <c r="T509" s="215"/>
      <c r="AT509" s="216" t="s">
        <v>180</v>
      </c>
      <c r="AU509" s="216" t="s">
        <v>90</v>
      </c>
      <c r="AV509" s="14" t="s">
        <v>90</v>
      </c>
      <c r="AW509" s="14" t="s">
        <v>42</v>
      </c>
      <c r="AX509" s="14" t="s">
        <v>81</v>
      </c>
      <c r="AY509" s="216" t="s">
        <v>171</v>
      </c>
    </row>
    <row r="510" spans="1:65" s="15" customFormat="1" x14ac:dyDescent="0.2">
      <c r="B510" s="217"/>
      <c r="C510" s="218"/>
      <c r="D510" s="197" t="s">
        <v>180</v>
      </c>
      <c r="E510" s="219" t="s">
        <v>125</v>
      </c>
      <c r="F510" s="220" t="s">
        <v>183</v>
      </c>
      <c r="G510" s="218"/>
      <c r="H510" s="221">
        <v>53.206000000000003</v>
      </c>
      <c r="I510" s="222"/>
      <c r="J510" s="218"/>
      <c r="K510" s="218"/>
      <c r="L510" s="223"/>
      <c r="M510" s="224"/>
      <c r="N510" s="225"/>
      <c r="O510" s="225"/>
      <c r="P510" s="225"/>
      <c r="Q510" s="225"/>
      <c r="R510" s="225"/>
      <c r="S510" s="225"/>
      <c r="T510" s="226"/>
      <c r="AT510" s="227" t="s">
        <v>180</v>
      </c>
      <c r="AU510" s="227" t="s">
        <v>90</v>
      </c>
      <c r="AV510" s="15" t="s">
        <v>178</v>
      </c>
      <c r="AW510" s="15" t="s">
        <v>42</v>
      </c>
      <c r="AX510" s="15" t="s">
        <v>81</v>
      </c>
      <c r="AY510" s="227" t="s">
        <v>171</v>
      </c>
    </row>
    <row r="511" spans="1:65" s="14" customFormat="1" x14ac:dyDescent="0.2">
      <c r="B511" s="206"/>
      <c r="C511" s="207"/>
      <c r="D511" s="197" t="s">
        <v>180</v>
      </c>
      <c r="E511" s="208" t="s">
        <v>79</v>
      </c>
      <c r="F511" s="209" t="s">
        <v>682</v>
      </c>
      <c r="G511" s="207"/>
      <c r="H511" s="210">
        <v>159.61799999999999</v>
      </c>
      <c r="I511" s="211"/>
      <c r="J511" s="207"/>
      <c r="K511" s="207"/>
      <c r="L511" s="212"/>
      <c r="M511" s="213"/>
      <c r="N511" s="214"/>
      <c r="O511" s="214"/>
      <c r="P511" s="214"/>
      <c r="Q511" s="214"/>
      <c r="R511" s="214"/>
      <c r="S511" s="214"/>
      <c r="T511" s="215"/>
      <c r="AT511" s="216" t="s">
        <v>180</v>
      </c>
      <c r="AU511" s="216" t="s">
        <v>90</v>
      </c>
      <c r="AV511" s="14" t="s">
        <v>90</v>
      </c>
      <c r="AW511" s="14" t="s">
        <v>42</v>
      </c>
      <c r="AX511" s="14" t="s">
        <v>81</v>
      </c>
      <c r="AY511" s="216" t="s">
        <v>171</v>
      </c>
    </row>
    <row r="512" spans="1:65" s="15" customFormat="1" x14ac:dyDescent="0.2">
      <c r="B512" s="217"/>
      <c r="C512" s="218"/>
      <c r="D512" s="197" t="s">
        <v>180</v>
      </c>
      <c r="E512" s="219" t="s">
        <v>79</v>
      </c>
      <c r="F512" s="220" t="s">
        <v>183</v>
      </c>
      <c r="G512" s="218"/>
      <c r="H512" s="221">
        <v>159.61799999999999</v>
      </c>
      <c r="I512" s="222"/>
      <c r="J512" s="218"/>
      <c r="K512" s="218"/>
      <c r="L512" s="223"/>
      <c r="M512" s="224"/>
      <c r="N512" s="225"/>
      <c r="O512" s="225"/>
      <c r="P512" s="225"/>
      <c r="Q512" s="225"/>
      <c r="R512" s="225"/>
      <c r="S512" s="225"/>
      <c r="T512" s="226"/>
      <c r="AT512" s="227" t="s">
        <v>180</v>
      </c>
      <c r="AU512" s="227" t="s">
        <v>90</v>
      </c>
      <c r="AV512" s="15" t="s">
        <v>178</v>
      </c>
      <c r="AW512" s="15" t="s">
        <v>42</v>
      </c>
      <c r="AX512" s="15" t="s">
        <v>88</v>
      </c>
      <c r="AY512" s="227" t="s">
        <v>171</v>
      </c>
    </row>
    <row r="513" spans="1:65" s="2" customFormat="1" ht="21.75" customHeight="1" x14ac:dyDescent="0.2">
      <c r="A513" s="37"/>
      <c r="B513" s="38"/>
      <c r="C513" s="182" t="s">
        <v>683</v>
      </c>
      <c r="D513" s="182" t="s">
        <v>173</v>
      </c>
      <c r="E513" s="183" t="s">
        <v>684</v>
      </c>
      <c r="F513" s="184" t="s">
        <v>685</v>
      </c>
      <c r="G513" s="185" t="s">
        <v>127</v>
      </c>
      <c r="H513" s="186">
        <v>630.49800000000005</v>
      </c>
      <c r="I513" s="187"/>
      <c r="J513" s="188">
        <f>ROUND(I513*H513,2)</f>
        <v>0</v>
      </c>
      <c r="K513" s="184" t="s">
        <v>196</v>
      </c>
      <c r="L513" s="42"/>
      <c r="M513" s="189" t="s">
        <v>79</v>
      </c>
      <c r="N513" s="190" t="s">
        <v>51</v>
      </c>
      <c r="O513" s="67"/>
      <c r="P513" s="191">
        <f>O513*H513</f>
        <v>0</v>
      </c>
      <c r="Q513" s="191">
        <v>0</v>
      </c>
      <c r="R513" s="191">
        <f>Q513*H513</f>
        <v>0</v>
      </c>
      <c r="S513" s="191">
        <v>0</v>
      </c>
      <c r="T513" s="192">
        <f>S513*H513</f>
        <v>0</v>
      </c>
      <c r="U513" s="37"/>
      <c r="V513" s="37"/>
      <c r="W513" s="37"/>
      <c r="X513" s="37"/>
      <c r="Y513" s="37"/>
      <c r="Z513" s="37"/>
      <c r="AA513" s="37"/>
      <c r="AB513" s="37"/>
      <c r="AC513" s="37"/>
      <c r="AD513" s="37"/>
      <c r="AE513" s="37"/>
      <c r="AR513" s="193" t="s">
        <v>287</v>
      </c>
      <c r="AT513" s="193" t="s">
        <v>173</v>
      </c>
      <c r="AU513" s="193" t="s">
        <v>90</v>
      </c>
      <c r="AY513" s="19" t="s">
        <v>171</v>
      </c>
      <c r="BE513" s="194">
        <f>IF(N513="základní",J513,0)</f>
        <v>0</v>
      </c>
      <c r="BF513" s="194">
        <f>IF(N513="snížená",J513,0)</f>
        <v>0</v>
      </c>
      <c r="BG513" s="194">
        <f>IF(N513="zákl. přenesená",J513,0)</f>
        <v>0</v>
      </c>
      <c r="BH513" s="194">
        <f>IF(N513="sníž. přenesená",J513,0)</f>
        <v>0</v>
      </c>
      <c r="BI513" s="194">
        <f>IF(N513="nulová",J513,0)</f>
        <v>0</v>
      </c>
      <c r="BJ513" s="19" t="s">
        <v>88</v>
      </c>
      <c r="BK513" s="194">
        <f>ROUND(I513*H513,2)</f>
        <v>0</v>
      </c>
      <c r="BL513" s="19" t="s">
        <v>287</v>
      </c>
      <c r="BM513" s="193" t="s">
        <v>686</v>
      </c>
    </row>
    <row r="514" spans="1:65" s="2" customFormat="1" x14ac:dyDescent="0.2">
      <c r="A514" s="37"/>
      <c r="B514" s="38"/>
      <c r="C514" s="39"/>
      <c r="D514" s="228" t="s">
        <v>198</v>
      </c>
      <c r="E514" s="39"/>
      <c r="F514" s="229" t="s">
        <v>687</v>
      </c>
      <c r="G514" s="39"/>
      <c r="H514" s="39"/>
      <c r="I514" s="230"/>
      <c r="J514" s="39"/>
      <c r="K514" s="39"/>
      <c r="L514" s="42"/>
      <c r="M514" s="231"/>
      <c r="N514" s="232"/>
      <c r="O514" s="67"/>
      <c r="P514" s="67"/>
      <c r="Q514" s="67"/>
      <c r="R514" s="67"/>
      <c r="S514" s="67"/>
      <c r="T514" s="68"/>
      <c r="U514" s="37"/>
      <c r="V514" s="37"/>
      <c r="W514" s="37"/>
      <c r="X514" s="37"/>
      <c r="Y514" s="37"/>
      <c r="Z514" s="37"/>
      <c r="AA514" s="37"/>
      <c r="AB514" s="37"/>
      <c r="AC514" s="37"/>
      <c r="AD514" s="37"/>
      <c r="AE514" s="37"/>
      <c r="AT514" s="19" t="s">
        <v>198</v>
      </c>
      <c r="AU514" s="19" t="s">
        <v>90</v>
      </c>
    </row>
    <row r="515" spans="1:65" s="13" customFormat="1" x14ac:dyDescent="0.2">
      <c r="B515" s="195"/>
      <c r="C515" s="196"/>
      <c r="D515" s="197" t="s">
        <v>180</v>
      </c>
      <c r="E515" s="198" t="s">
        <v>79</v>
      </c>
      <c r="F515" s="199" t="s">
        <v>181</v>
      </c>
      <c r="G515" s="196"/>
      <c r="H515" s="198" t="s">
        <v>79</v>
      </c>
      <c r="I515" s="200"/>
      <c r="J515" s="196"/>
      <c r="K515" s="196"/>
      <c r="L515" s="201"/>
      <c r="M515" s="202"/>
      <c r="N515" s="203"/>
      <c r="O515" s="203"/>
      <c r="P515" s="203"/>
      <c r="Q515" s="203"/>
      <c r="R515" s="203"/>
      <c r="S515" s="203"/>
      <c r="T515" s="204"/>
      <c r="AT515" s="205" t="s">
        <v>180</v>
      </c>
      <c r="AU515" s="205" t="s">
        <v>90</v>
      </c>
      <c r="AV515" s="13" t="s">
        <v>88</v>
      </c>
      <c r="AW515" s="13" t="s">
        <v>42</v>
      </c>
      <c r="AX515" s="13" t="s">
        <v>81</v>
      </c>
      <c r="AY515" s="205" t="s">
        <v>171</v>
      </c>
    </row>
    <row r="516" spans="1:65" s="13" customFormat="1" x14ac:dyDescent="0.2">
      <c r="B516" s="195"/>
      <c r="C516" s="196"/>
      <c r="D516" s="197" t="s">
        <v>180</v>
      </c>
      <c r="E516" s="198" t="s">
        <v>79</v>
      </c>
      <c r="F516" s="199" t="s">
        <v>677</v>
      </c>
      <c r="G516" s="196"/>
      <c r="H516" s="198" t="s">
        <v>79</v>
      </c>
      <c r="I516" s="200"/>
      <c r="J516" s="196"/>
      <c r="K516" s="196"/>
      <c r="L516" s="201"/>
      <c r="M516" s="202"/>
      <c r="N516" s="203"/>
      <c r="O516" s="203"/>
      <c r="P516" s="203"/>
      <c r="Q516" s="203"/>
      <c r="R516" s="203"/>
      <c r="S516" s="203"/>
      <c r="T516" s="204"/>
      <c r="AT516" s="205" t="s">
        <v>180</v>
      </c>
      <c r="AU516" s="205" t="s">
        <v>90</v>
      </c>
      <c r="AV516" s="13" t="s">
        <v>88</v>
      </c>
      <c r="AW516" s="13" t="s">
        <v>42</v>
      </c>
      <c r="AX516" s="13" t="s">
        <v>81</v>
      </c>
      <c r="AY516" s="205" t="s">
        <v>171</v>
      </c>
    </row>
    <row r="517" spans="1:65" s="14" customFormat="1" x14ac:dyDescent="0.2">
      <c r="B517" s="206"/>
      <c r="C517" s="207"/>
      <c r="D517" s="197" t="s">
        <v>180</v>
      </c>
      <c r="E517" s="208" t="s">
        <v>79</v>
      </c>
      <c r="F517" s="209" t="s">
        <v>688</v>
      </c>
      <c r="G517" s="207"/>
      <c r="H517" s="210">
        <v>36.716000000000001</v>
      </c>
      <c r="I517" s="211"/>
      <c r="J517" s="207"/>
      <c r="K517" s="207"/>
      <c r="L517" s="212"/>
      <c r="M517" s="213"/>
      <c r="N517" s="214"/>
      <c r="O517" s="214"/>
      <c r="P517" s="214"/>
      <c r="Q517" s="214"/>
      <c r="R517" s="214"/>
      <c r="S517" s="214"/>
      <c r="T517" s="215"/>
      <c r="AT517" s="216" t="s">
        <v>180</v>
      </c>
      <c r="AU517" s="216" t="s">
        <v>90</v>
      </c>
      <c r="AV517" s="14" t="s">
        <v>90</v>
      </c>
      <c r="AW517" s="14" t="s">
        <v>42</v>
      </c>
      <c r="AX517" s="14" t="s">
        <v>81</v>
      </c>
      <c r="AY517" s="216" t="s">
        <v>171</v>
      </c>
    </row>
    <row r="518" spans="1:65" s="14" customFormat="1" x14ac:dyDescent="0.2">
      <c r="B518" s="206"/>
      <c r="C518" s="207"/>
      <c r="D518" s="197" t="s">
        <v>180</v>
      </c>
      <c r="E518" s="208" t="s">
        <v>79</v>
      </c>
      <c r="F518" s="209" t="s">
        <v>689</v>
      </c>
      <c r="G518" s="207"/>
      <c r="H518" s="210">
        <v>32.570999999999998</v>
      </c>
      <c r="I518" s="211"/>
      <c r="J518" s="207"/>
      <c r="K518" s="207"/>
      <c r="L518" s="212"/>
      <c r="M518" s="213"/>
      <c r="N518" s="214"/>
      <c r="O518" s="214"/>
      <c r="P518" s="214"/>
      <c r="Q518" s="214"/>
      <c r="R518" s="214"/>
      <c r="S518" s="214"/>
      <c r="T518" s="215"/>
      <c r="AT518" s="216" t="s">
        <v>180</v>
      </c>
      <c r="AU518" s="216" t="s">
        <v>90</v>
      </c>
      <c r="AV518" s="14" t="s">
        <v>90</v>
      </c>
      <c r="AW518" s="14" t="s">
        <v>42</v>
      </c>
      <c r="AX518" s="14" t="s">
        <v>81</v>
      </c>
      <c r="AY518" s="216" t="s">
        <v>171</v>
      </c>
    </row>
    <row r="519" spans="1:65" s="14" customFormat="1" x14ac:dyDescent="0.2">
      <c r="B519" s="206"/>
      <c r="C519" s="207"/>
      <c r="D519" s="197" t="s">
        <v>180</v>
      </c>
      <c r="E519" s="208" t="s">
        <v>79</v>
      </c>
      <c r="F519" s="209" t="s">
        <v>690</v>
      </c>
      <c r="G519" s="207"/>
      <c r="H519" s="210">
        <v>67.421000000000006</v>
      </c>
      <c r="I519" s="211"/>
      <c r="J519" s="207"/>
      <c r="K519" s="207"/>
      <c r="L519" s="212"/>
      <c r="M519" s="213"/>
      <c r="N519" s="214"/>
      <c r="O519" s="214"/>
      <c r="P519" s="214"/>
      <c r="Q519" s="214"/>
      <c r="R519" s="214"/>
      <c r="S519" s="214"/>
      <c r="T519" s="215"/>
      <c r="AT519" s="216" t="s">
        <v>180</v>
      </c>
      <c r="AU519" s="216" t="s">
        <v>90</v>
      </c>
      <c r="AV519" s="14" t="s">
        <v>90</v>
      </c>
      <c r="AW519" s="14" t="s">
        <v>42</v>
      </c>
      <c r="AX519" s="14" t="s">
        <v>81</v>
      </c>
      <c r="AY519" s="216" t="s">
        <v>171</v>
      </c>
    </row>
    <row r="520" spans="1:65" s="14" customFormat="1" x14ac:dyDescent="0.2">
      <c r="B520" s="206"/>
      <c r="C520" s="207"/>
      <c r="D520" s="197" t="s">
        <v>180</v>
      </c>
      <c r="E520" s="208" t="s">
        <v>79</v>
      </c>
      <c r="F520" s="209" t="s">
        <v>691</v>
      </c>
      <c r="G520" s="207"/>
      <c r="H520" s="210">
        <v>73.457999999999998</v>
      </c>
      <c r="I520" s="211"/>
      <c r="J520" s="207"/>
      <c r="K520" s="207"/>
      <c r="L520" s="212"/>
      <c r="M520" s="213"/>
      <c r="N520" s="214"/>
      <c r="O520" s="214"/>
      <c r="P520" s="214"/>
      <c r="Q520" s="214"/>
      <c r="R520" s="214"/>
      <c r="S520" s="214"/>
      <c r="T520" s="215"/>
      <c r="AT520" s="216" t="s">
        <v>180</v>
      </c>
      <c r="AU520" s="216" t="s">
        <v>90</v>
      </c>
      <c r="AV520" s="14" t="s">
        <v>90</v>
      </c>
      <c r="AW520" s="14" t="s">
        <v>42</v>
      </c>
      <c r="AX520" s="14" t="s">
        <v>81</v>
      </c>
      <c r="AY520" s="216" t="s">
        <v>171</v>
      </c>
    </row>
    <row r="521" spans="1:65" s="15" customFormat="1" x14ac:dyDescent="0.2">
      <c r="B521" s="217"/>
      <c r="C521" s="218"/>
      <c r="D521" s="197" t="s">
        <v>180</v>
      </c>
      <c r="E521" s="219" t="s">
        <v>129</v>
      </c>
      <c r="F521" s="220" t="s">
        <v>183</v>
      </c>
      <c r="G521" s="218"/>
      <c r="H521" s="221">
        <v>210.166</v>
      </c>
      <c r="I521" s="222"/>
      <c r="J521" s="218"/>
      <c r="K521" s="218"/>
      <c r="L521" s="223"/>
      <c r="M521" s="224"/>
      <c r="N521" s="225"/>
      <c r="O521" s="225"/>
      <c r="P521" s="225"/>
      <c r="Q521" s="225"/>
      <c r="R521" s="225"/>
      <c r="S521" s="225"/>
      <c r="T521" s="226"/>
      <c r="AT521" s="227" t="s">
        <v>180</v>
      </c>
      <c r="AU521" s="227" t="s">
        <v>90</v>
      </c>
      <c r="AV521" s="15" t="s">
        <v>178</v>
      </c>
      <c r="AW521" s="15" t="s">
        <v>42</v>
      </c>
      <c r="AX521" s="15" t="s">
        <v>81</v>
      </c>
      <c r="AY521" s="227" t="s">
        <v>171</v>
      </c>
    </row>
    <row r="522" spans="1:65" s="14" customFormat="1" x14ac:dyDescent="0.2">
      <c r="B522" s="206"/>
      <c r="C522" s="207"/>
      <c r="D522" s="197" t="s">
        <v>180</v>
      </c>
      <c r="E522" s="208" t="s">
        <v>79</v>
      </c>
      <c r="F522" s="209" t="s">
        <v>692</v>
      </c>
      <c r="G522" s="207"/>
      <c r="H522" s="210">
        <v>630.49800000000005</v>
      </c>
      <c r="I522" s="211"/>
      <c r="J522" s="207"/>
      <c r="K522" s="207"/>
      <c r="L522" s="212"/>
      <c r="M522" s="213"/>
      <c r="N522" s="214"/>
      <c r="O522" s="214"/>
      <c r="P522" s="214"/>
      <c r="Q522" s="214"/>
      <c r="R522" s="214"/>
      <c r="S522" s="214"/>
      <c r="T522" s="215"/>
      <c r="AT522" s="216" t="s">
        <v>180</v>
      </c>
      <c r="AU522" s="216" t="s">
        <v>90</v>
      </c>
      <c r="AV522" s="14" t="s">
        <v>90</v>
      </c>
      <c r="AW522" s="14" t="s">
        <v>42</v>
      </c>
      <c r="AX522" s="14" t="s">
        <v>81</v>
      </c>
      <c r="AY522" s="216" t="s">
        <v>171</v>
      </c>
    </row>
    <row r="523" spans="1:65" s="15" customFormat="1" x14ac:dyDescent="0.2">
      <c r="B523" s="217"/>
      <c r="C523" s="218"/>
      <c r="D523" s="197" t="s">
        <v>180</v>
      </c>
      <c r="E523" s="219" t="s">
        <v>79</v>
      </c>
      <c r="F523" s="220" t="s">
        <v>183</v>
      </c>
      <c r="G523" s="218"/>
      <c r="H523" s="221">
        <v>630.49800000000005</v>
      </c>
      <c r="I523" s="222"/>
      <c r="J523" s="218"/>
      <c r="K523" s="218"/>
      <c r="L523" s="223"/>
      <c r="M523" s="224"/>
      <c r="N523" s="225"/>
      <c r="O523" s="225"/>
      <c r="P523" s="225"/>
      <c r="Q523" s="225"/>
      <c r="R523" s="225"/>
      <c r="S523" s="225"/>
      <c r="T523" s="226"/>
      <c r="AT523" s="227" t="s">
        <v>180</v>
      </c>
      <c r="AU523" s="227" t="s">
        <v>90</v>
      </c>
      <c r="AV523" s="15" t="s">
        <v>178</v>
      </c>
      <c r="AW523" s="15" t="s">
        <v>42</v>
      </c>
      <c r="AX523" s="15" t="s">
        <v>88</v>
      </c>
      <c r="AY523" s="227" t="s">
        <v>171</v>
      </c>
    </row>
    <row r="524" spans="1:65" s="2" customFormat="1" ht="16.5" customHeight="1" x14ac:dyDescent="0.2">
      <c r="A524" s="37"/>
      <c r="B524" s="38"/>
      <c r="C524" s="233" t="s">
        <v>693</v>
      </c>
      <c r="D524" s="233" t="s">
        <v>202</v>
      </c>
      <c r="E524" s="234" t="s">
        <v>694</v>
      </c>
      <c r="F524" s="235" t="s">
        <v>695</v>
      </c>
      <c r="G524" s="236" t="s">
        <v>337</v>
      </c>
      <c r="H524" s="237">
        <v>0.105</v>
      </c>
      <c r="I524" s="238"/>
      <c r="J524" s="239">
        <f>ROUND(I524*H524,2)</f>
        <v>0</v>
      </c>
      <c r="K524" s="235" t="s">
        <v>196</v>
      </c>
      <c r="L524" s="240"/>
      <c r="M524" s="241" t="s">
        <v>79</v>
      </c>
      <c r="N524" s="242" t="s">
        <v>51</v>
      </c>
      <c r="O524" s="67"/>
      <c r="P524" s="191">
        <f>O524*H524</f>
        <v>0</v>
      </c>
      <c r="Q524" s="191">
        <v>1</v>
      </c>
      <c r="R524" s="191">
        <f>Q524*H524</f>
        <v>0.105</v>
      </c>
      <c r="S524" s="191">
        <v>0</v>
      </c>
      <c r="T524" s="192">
        <f>S524*H524</f>
        <v>0</v>
      </c>
      <c r="U524" s="37"/>
      <c r="V524" s="37"/>
      <c r="W524" s="37"/>
      <c r="X524" s="37"/>
      <c r="Y524" s="37"/>
      <c r="Z524" s="37"/>
      <c r="AA524" s="37"/>
      <c r="AB524" s="37"/>
      <c r="AC524" s="37"/>
      <c r="AD524" s="37"/>
      <c r="AE524" s="37"/>
      <c r="AR524" s="193" t="s">
        <v>398</v>
      </c>
      <c r="AT524" s="193" t="s">
        <v>202</v>
      </c>
      <c r="AU524" s="193" t="s">
        <v>90</v>
      </c>
      <c r="AY524" s="19" t="s">
        <v>171</v>
      </c>
      <c r="BE524" s="194">
        <f>IF(N524="základní",J524,0)</f>
        <v>0</v>
      </c>
      <c r="BF524" s="194">
        <f>IF(N524="snížená",J524,0)</f>
        <v>0</v>
      </c>
      <c r="BG524" s="194">
        <f>IF(N524="zákl. přenesená",J524,0)</f>
        <v>0</v>
      </c>
      <c r="BH524" s="194">
        <f>IF(N524="sníž. přenesená",J524,0)</f>
        <v>0</v>
      </c>
      <c r="BI524" s="194">
        <f>IF(N524="nulová",J524,0)</f>
        <v>0</v>
      </c>
      <c r="BJ524" s="19" t="s">
        <v>88</v>
      </c>
      <c r="BK524" s="194">
        <f>ROUND(I524*H524,2)</f>
        <v>0</v>
      </c>
      <c r="BL524" s="19" t="s">
        <v>287</v>
      </c>
      <c r="BM524" s="193" t="s">
        <v>696</v>
      </c>
    </row>
    <row r="525" spans="1:65" s="2" customFormat="1" ht="19.5" x14ac:dyDescent="0.2">
      <c r="A525" s="37"/>
      <c r="B525" s="38"/>
      <c r="C525" s="39"/>
      <c r="D525" s="197" t="s">
        <v>697</v>
      </c>
      <c r="E525" s="39"/>
      <c r="F525" s="243" t="s">
        <v>698</v>
      </c>
      <c r="G525" s="39"/>
      <c r="H525" s="39"/>
      <c r="I525" s="230"/>
      <c r="J525" s="39"/>
      <c r="K525" s="39"/>
      <c r="L525" s="42"/>
      <c r="M525" s="231"/>
      <c r="N525" s="232"/>
      <c r="O525" s="67"/>
      <c r="P525" s="67"/>
      <c r="Q525" s="67"/>
      <c r="R525" s="67"/>
      <c r="S525" s="67"/>
      <c r="T525" s="68"/>
      <c r="U525" s="37"/>
      <c r="V525" s="37"/>
      <c r="W525" s="37"/>
      <c r="X525" s="37"/>
      <c r="Y525" s="37"/>
      <c r="Z525" s="37"/>
      <c r="AA525" s="37"/>
      <c r="AB525" s="37"/>
      <c r="AC525" s="37"/>
      <c r="AD525" s="37"/>
      <c r="AE525" s="37"/>
      <c r="AT525" s="19" t="s">
        <v>697</v>
      </c>
      <c r="AU525" s="19" t="s">
        <v>90</v>
      </c>
    </row>
    <row r="526" spans="1:65" s="13" customFormat="1" x14ac:dyDescent="0.2">
      <c r="B526" s="195"/>
      <c r="C526" s="196"/>
      <c r="D526" s="197" t="s">
        <v>180</v>
      </c>
      <c r="E526" s="198" t="s">
        <v>79</v>
      </c>
      <c r="F526" s="199" t="s">
        <v>181</v>
      </c>
      <c r="G526" s="196"/>
      <c r="H526" s="198" t="s">
        <v>79</v>
      </c>
      <c r="I526" s="200"/>
      <c r="J526" s="196"/>
      <c r="K526" s="196"/>
      <c r="L526" s="201"/>
      <c r="M526" s="202"/>
      <c r="N526" s="203"/>
      <c r="O526" s="203"/>
      <c r="P526" s="203"/>
      <c r="Q526" s="203"/>
      <c r="R526" s="203"/>
      <c r="S526" s="203"/>
      <c r="T526" s="204"/>
      <c r="AT526" s="205" t="s">
        <v>180</v>
      </c>
      <c r="AU526" s="205" t="s">
        <v>90</v>
      </c>
      <c r="AV526" s="13" t="s">
        <v>88</v>
      </c>
      <c r="AW526" s="13" t="s">
        <v>42</v>
      </c>
      <c r="AX526" s="13" t="s">
        <v>81</v>
      </c>
      <c r="AY526" s="205" t="s">
        <v>171</v>
      </c>
    </row>
    <row r="527" spans="1:65" s="13" customFormat="1" x14ac:dyDescent="0.2">
      <c r="B527" s="195"/>
      <c r="C527" s="196"/>
      <c r="D527" s="197" t="s">
        <v>180</v>
      </c>
      <c r="E527" s="198" t="s">
        <v>79</v>
      </c>
      <c r="F527" s="199" t="s">
        <v>699</v>
      </c>
      <c r="G527" s="196"/>
      <c r="H527" s="198" t="s">
        <v>79</v>
      </c>
      <c r="I527" s="200"/>
      <c r="J527" s="196"/>
      <c r="K527" s="196"/>
      <c r="L527" s="201"/>
      <c r="M527" s="202"/>
      <c r="N527" s="203"/>
      <c r="O527" s="203"/>
      <c r="P527" s="203"/>
      <c r="Q527" s="203"/>
      <c r="R527" s="203"/>
      <c r="S527" s="203"/>
      <c r="T527" s="204"/>
      <c r="AT527" s="205" t="s">
        <v>180</v>
      </c>
      <c r="AU527" s="205" t="s">
        <v>90</v>
      </c>
      <c r="AV527" s="13" t="s">
        <v>88</v>
      </c>
      <c r="AW527" s="13" t="s">
        <v>42</v>
      </c>
      <c r="AX527" s="13" t="s">
        <v>81</v>
      </c>
      <c r="AY527" s="205" t="s">
        <v>171</v>
      </c>
    </row>
    <row r="528" spans="1:65" s="14" customFormat="1" x14ac:dyDescent="0.2">
      <c r="B528" s="206"/>
      <c r="C528" s="207"/>
      <c r="D528" s="197" t="s">
        <v>180</v>
      </c>
      <c r="E528" s="208" t="s">
        <v>79</v>
      </c>
      <c r="F528" s="209" t="s">
        <v>700</v>
      </c>
      <c r="G528" s="207"/>
      <c r="H528" s="210">
        <v>0.105</v>
      </c>
      <c r="I528" s="211"/>
      <c r="J528" s="207"/>
      <c r="K528" s="207"/>
      <c r="L528" s="212"/>
      <c r="M528" s="213"/>
      <c r="N528" s="214"/>
      <c r="O528" s="214"/>
      <c r="P528" s="214"/>
      <c r="Q528" s="214"/>
      <c r="R528" s="214"/>
      <c r="S528" s="214"/>
      <c r="T528" s="215"/>
      <c r="AT528" s="216" t="s">
        <v>180</v>
      </c>
      <c r="AU528" s="216" t="s">
        <v>90</v>
      </c>
      <c r="AV528" s="14" t="s">
        <v>90</v>
      </c>
      <c r="AW528" s="14" t="s">
        <v>42</v>
      </c>
      <c r="AX528" s="14" t="s">
        <v>81</v>
      </c>
      <c r="AY528" s="216" t="s">
        <v>171</v>
      </c>
    </row>
    <row r="529" spans="1:65" s="15" customFormat="1" x14ac:dyDescent="0.2">
      <c r="B529" s="217"/>
      <c r="C529" s="218"/>
      <c r="D529" s="197" t="s">
        <v>180</v>
      </c>
      <c r="E529" s="219" t="s">
        <v>79</v>
      </c>
      <c r="F529" s="220" t="s">
        <v>183</v>
      </c>
      <c r="G529" s="218"/>
      <c r="H529" s="221">
        <v>0.105</v>
      </c>
      <c r="I529" s="222"/>
      <c r="J529" s="218"/>
      <c r="K529" s="218"/>
      <c r="L529" s="223"/>
      <c r="M529" s="224"/>
      <c r="N529" s="225"/>
      <c r="O529" s="225"/>
      <c r="P529" s="225"/>
      <c r="Q529" s="225"/>
      <c r="R529" s="225"/>
      <c r="S529" s="225"/>
      <c r="T529" s="226"/>
      <c r="AT529" s="227" t="s">
        <v>180</v>
      </c>
      <c r="AU529" s="227" t="s">
        <v>90</v>
      </c>
      <c r="AV529" s="15" t="s">
        <v>178</v>
      </c>
      <c r="AW529" s="15" t="s">
        <v>42</v>
      </c>
      <c r="AX529" s="15" t="s">
        <v>88</v>
      </c>
      <c r="AY529" s="227" t="s">
        <v>171</v>
      </c>
    </row>
    <row r="530" spans="1:65" s="2" customFormat="1" ht="16.5" customHeight="1" x14ac:dyDescent="0.2">
      <c r="A530" s="37"/>
      <c r="B530" s="38"/>
      <c r="C530" s="233" t="s">
        <v>701</v>
      </c>
      <c r="D530" s="233" t="s">
        <v>202</v>
      </c>
      <c r="E530" s="234" t="s">
        <v>702</v>
      </c>
      <c r="F530" s="235" t="s">
        <v>703</v>
      </c>
      <c r="G530" s="236" t="s">
        <v>337</v>
      </c>
      <c r="H530" s="237">
        <v>0.26300000000000001</v>
      </c>
      <c r="I530" s="238"/>
      <c r="J530" s="239">
        <f>ROUND(I530*H530,2)</f>
        <v>0</v>
      </c>
      <c r="K530" s="235" t="s">
        <v>196</v>
      </c>
      <c r="L530" s="240"/>
      <c r="M530" s="241" t="s">
        <v>79</v>
      </c>
      <c r="N530" s="242" t="s">
        <v>51</v>
      </c>
      <c r="O530" s="67"/>
      <c r="P530" s="191">
        <f>O530*H530</f>
        <v>0</v>
      </c>
      <c r="Q530" s="191">
        <v>1</v>
      </c>
      <c r="R530" s="191">
        <f>Q530*H530</f>
        <v>0.26300000000000001</v>
      </c>
      <c r="S530" s="191">
        <v>0</v>
      </c>
      <c r="T530" s="192">
        <f>S530*H530</f>
        <v>0</v>
      </c>
      <c r="U530" s="37"/>
      <c r="V530" s="37"/>
      <c r="W530" s="37"/>
      <c r="X530" s="37"/>
      <c r="Y530" s="37"/>
      <c r="Z530" s="37"/>
      <c r="AA530" s="37"/>
      <c r="AB530" s="37"/>
      <c r="AC530" s="37"/>
      <c r="AD530" s="37"/>
      <c r="AE530" s="37"/>
      <c r="AR530" s="193" t="s">
        <v>398</v>
      </c>
      <c r="AT530" s="193" t="s">
        <v>202</v>
      </c>
      <c r="AU530" s="193" t="s">
        <v>90</v>
      </c>
      <c r="AY530" s="19" t="s">
        <v>171</v>
      </c>
      <c r="BE530" s="194">
        <f>IF(N530="základní",J530,0)</f>
        <v>0</v>
      </c>
      <c r="BF530" s="194">
        <f>IF(N530="snížená",J530,0)</f>
        <v>0</v>
      </c>
      <c r="BG530" s="194">
        <f>IF(N530="zákl. přenesená",J530,0)</f>
        <v>0</v>
      </c>
      <c r="BH530" s="194">
        <f>IF(N530="sníž. přenesená",J530,0)</f>
        <v>0</v>
      </c>
      <c r="BI530" s="194">
        <f>IF(N530="nulová",J530,0)</f>
        <v>0</v>
      </c>
      <c r="BJ530" s="19" t="s">
        <v>88</v>
      </c>
      <c r="BK530" s="194">
        <f>ROUND(I530*H530,2)</f>
        <v>0</v>
      </c>
      <c r="BL530" s="19" t="s">
        <v>287</v>
      </c>
      <c r="BM530" s="193" t="s">
        <v>704</v>
      </c>
    </row>
    <row r="531" spans="1:65" s="2" customFormat="1" ht="19.5" x14ac:dyDescent="0.2">
      <c r="A531" s="37"/>
      <c r="B531" s="38"/>
      <c r="C531" s="39"/>
      <c r="D531" s="197" t="s">
        <v>697</v>
      </c>
      <c r="E531" s="39"/>
      <c r="F531" s="243" t="s">
        <v>705</v>
      </c>
      <c r="G531" s="39"/>
      <c r="H531" s="39"/>
      <c r="I531" s="230"/>
      <c r="J531" s="39"/>
      <c r="K531" s="39"/>
      <c r="L531" s="42"/>
      <c r="M531" s="231"/>
      <c r="N531" s="232"/>
      <c r="O531" s="67"/>
      <c r="P531" s="67"/>
      <c r="Q531" s="67"/>
      <c r="R531" s="67"/>
      <c r="S531" s="67"/>
      <c r="T531" s="68"/>
      <c r="U531" s="37"/>
      <c r="V531" s="37"/>
      <c r="W531" s="37"/>
      <c r="X531" s="37"/>
      <c r="Y531" s="37"/>
      <c r="Z531" s="37"/>
      <c r="AA531" s="37"/>
      <c r="AB531" s="37"/>
      <c r="AC531" s="37"/>
      <c r="AD531" s="37"/>
      <c r="AE531" s="37"/>
      <c r="AT531" s="19" t="s">
        <v>697</v>
      </c>
      <c r="AU531" s="19" t="s">
        <v>90</v>
      </c>
    </row>
    <row r="532" spans="1:65" s="13" customFormat="1" x14ac:dyDescent="0.2">
      <c r="B532" s="195"/>
      <c r="C532" s="196"/>
      <c r="D532" s="197" t="s">
        <v>180</v>
      </c>
      <c r="E532" s="198" t="s">
        <v>79</v>
      </c>
      <c r="F532" s="199" t="s">
        <v>181</v>
      </c>
      <c r="G532" s="196"/>
      <c r="H532" s="198" t="s">
        <v>79</v>
      </c>
      <c r="I532" s="200"/>
      <c r="J532" s="196"/>
      <c r="K532" s="196"/>
      <c r="L532" s="201"/>
      <c r="M532" s="202"/>
      <c r="N532" s="203"/>
      <c r="O532" s="203"/>
      <c r="P532" s="203"/>
      <c r="Q532" s="203"/>
      <c r="R532" s="203"/>
      <c r="S532" s="203"/>
      <c r="T532" s="204"/>
      <c r="AT532" s="205" t="s">
        <v>180</v>
      </c>
      <c r="AU532" s="205" t="s">
        <v>90</v>
      </c>
      <c r="AV532" s="13" t="s">
        <v>88</v>
      </c>
      <c r="AW532" s="13" t="s">
        <v>42</v>
      </c>
      <c r="AX532" s="13" t="s">
        <v>81</v>
      </c>
      <c r="AY532" s="205" t="s">
        <v>171</v>
      </c>
    </row>
    <row r="533" spans="1:65" s="13" customFormat="1" x14ac:dyDescent="0.2">
      <c r="B533" s="195"/>
      <c r="C533" s="196"/>
      <c r="D533" s="197" t="s">
        <v>180</v>
      </c>
      <c r="E533" s="198" t="s">
        <v>79</v>
      </c>
      <c r="F533" s="199" t="s">
        <v>706</v>
      </c>
      <c r="G533" s="196"/>
      <c r="H533" s="198" t="s">
        <v>79</v>
      </c>
      <c r="I533" s="200"/>
      <c r="J533" s="196"/>
      <c r="K533" s="196"/>
      <c r="L533" s="201"/>
      <c r="M533" s="202"/>
      <c r="N533" s="203"/>
      <c r="O533" s="203"/>
      <c r="P533" s="203"/>
      <c r="Q533" s="203"/>
      <c r="R533" s="203"/>
      <c r="S533" s="203"/>
      <c r="T533" s="204"/>
      <c r="AT533" s="205" t="s">
        <v>180</v>
      </c>
      <c r="AU533" s="205" t="s">
        <v>90</v>
      </c>
      <c r="AV533" s="13" t="s">
        <v>88</v>
      </c>
      <c r="AW533" s="13" t="s">
        <v>42</v>
      </c>
      <c r="AX533" s="13" t="s">
        <v>81</v>
      </c>
      <c r="AY533" s="205" t="s">
        <v>171</v>
      </c>
    </row>
    <row r="534" spans="1:65" s="14" customFormat="1" x14ac:dyDescent="0.2">
      <c r="B534" s="206"/>
      <c r="C534" s="207"/>
      <c r="D534" s="197" t="s">
        <v>180</v>
      </c>
      <c r="E534" s="208" t="s">
        <v>79</v>
      </c>
      <c r="F534" s="209" t="s">
        <v>707</v>
      </c>
      <c r="G534" s="207"/>
      <c r="H534" s="210">
        <v>0.26300000000000001</v>
      </c>
      <c r="I534" s="211"/>
      <c r="J534" s="207"/>
      <c r="K534" s="207"/>
      <c r="L534" s="212"/>
      <c r="M534" s="213"/>
      <c r="N534" s="214"/>
      <c r="O534" s="214"/>
      <c r="P534" s="214"/>
      <c r="Q534" s="214"/>
      <c r="R534" s="214"/>
      <c r="S534" s="214"/>
      <c r="T534" s="215"/>
      <c r="AT534" s="216" t="s">
        <v>180</v>
      </c>
      <c r="AU534" s="216" t="s">
        <v>90</v>
      </c>
      <c r="AV534" s="14" t="s">
        <v>90</v>
      </c>
      <c r="AW534" s="14" t="s">
        <v>42</v>
      </c>
      <c r="AX534" s="14" t="s">
        <v>81</v>
      </c>
      <c r="AY534" s="216" t="s">
        <v>171</v>
      </c>
    </row>
    <row r="535" spans="1:65" s="15" customFormat="1" x14ac:dyDescent="0.2">
      <c r="B535" s="217"/>
      <c r="C535" s="218"/>
      <c r="D535" s="197" t="s">
        <v>180</v>
      </c>
      <c r="E535" s="219" t="s">
        <v>79</v>
      </c>
      <c r="F535" s="220" t="s">
        <v>183</v>
      </c>
      <c r="G535" s="218"/>
      <c r="H535" s="221">
        <v>0.26300000000000001</v>
      </c>
      <c r="I535" s="222"/>
      <c r="J535" s="218"/>
      <c r="K535" s="218"/>
      <c r="L535" s="223"/>
      <c r="M535" s="224"/>
      <c r="N535" s="225"/>
      <c r="O535" s="225"/>
      <c r="P535" s="225"/>
      <c r="Q535" s="225"/>
      <c r="R535" s="225"/>
      <c r="S535" s="225"/>
      <c r="T535" s="226"/>
      <c r="AT535" s="227" t="s">
        <v>180</v>
      </c>
      <c r="AU535" s="227" t="s">
        <v>90</v>
      </c>
      <c r="AV535" s="15" t="s">
        <v>178</v>
      </c>
      <c r="AW535" s="15" t="s">
        <v>42</v>
      </c>
      <c r="AX535" s="15" t="s">
        <v>88</v>
      </c>
      <c r="AY535" s="227" t="s">
        <v>171</v>
      </c>
    </row>
    <row r="536" spans="1:65" s="2" customFormat="1" ht="16.5" customHeight="1" x14ac:dyDescent="0.2">
      <c r="A536" s="37"/>
      <c r="B536" s="38"/>
      <c r="C536" s="182" t="s">
        <v>708</v>
      </c>
      <c r="D536" s="182" t="s">
        <v>173</v>
      </c>
      <c r="E536" s="183" t="s">
        <v>709</v>
      </c>
      <c r="F536" s="184" t="s">
        <v>710</v>
      </c>
      <c r="G536" s="185" t="s">
        <v>337</v>
      </c>
      <c r="H536" s="186">
        <v>0.36799999999999999</v>
      </c>
      <c r="I536" s="187"/>
      <c r="J536" s="188">
        <f>ROUND(I536*H536,2)</f>
        <v>0</v>
      </c>
      <c r="K536" s="184" t="s">
        <v>177</v>
      </c>
      <c r="L536" s="42"/>
      <c r="M536" s="189" t="s">
        <v>79</v>
      </c>
      <c r="N536" s="190" t="s">
        <v>51</v>
      </c>
      <c r="O536" s="67"/>
      <c r="P536" s="191">
        <f>O536*H536</f>
        <v>0</v>
      </c>
      <c r="Q536" s="191">
        <v>0</v>
      </c>
      <c r="R536" s="191">
        <f>Q536*H536</f>
        <v>0</v>
      </c>
      <c r="S536" s="191">
        <v>0</v>
      </c>
      <c r="T536" s="192">
        <f>S536*H536</f>
        <v>0</v>
      </c>
      <c r="U536" s="37"/>
      <c r="V536" s="37"/>
      <c r="W536" s="37"/>
      <c r="X536" s="37"/>
      <c r="Y536" s="37"/>
      <c r="Z536" s="37"/>
      <c r="AA536" s="37"/>
      <c r="AB536" s="37"/>
      <c r="AC536" s="37"/>
      <c r="AD536" s="37"/>
      <c r="AE536" s="37"/>
      <c r="AR536" s="193" t="s">
        <v>287</v>
      </c>
      <c r="AT536" s="193" t="s">
        <v>173</v>
      </c>
      <c r="AU536" s="193" t="s">
        <v>90</v>
      </c>
      <c r="AY536" s="19" t="s">
        <v>171</v>
      </c>
      <c r="BE536" s="194">
        <f>IF(N536="základní",J536,0)</f>
        <v>0</v>
      </c>
      <c r="BF536" s="194">
        <f>IF(N536="snížená",J536,0)</f>
        <v>0</v>
      </c>
      <c r="BG536" s="194">
        <f>IF(N536="zákl. přenesená",J536,0)</f>
        <v>0</v>
      </c>
      <c r="BH536" s="194">
        <f>IF(N536="sníž. přenesená",J536,0)</f>
        <v>0</v>
      </c>
      <c r="BI536" s="194">
        <f>IF(N536="nulová",J536,0)</f>
        <v>0</v>
      </c>
      <c r="BJ536" s="19" t="s">
        <v>88</v>
      </c>
      <c r="BK536" s="194">
        <f>ROUND(I536*H536,2)</f>
        <v>0</v>
      </c>
      <c r="BL536" s="19" t="s">
        <v>287</v>
      </c>
      <c r="BM536" s="193" t="s">
        <v>711</v>
      </c>
    </row>
    <row r="537" spans="1:65" s="2" customFormat="1" ht="24.2" customHeight="1" x14ac:dyDescent="0.2">
      <c r="A537" s="37"/>
      <c r="B537" s="38"/>
      <c r="C537" s="182" t="s">
        <v>712</v>
      </c>
      <c r="D537" s="182" t="s">
        <v>173</v>
      </c>
      <c r="E537" s="183" t="s">
        <v>713</v>
      </c>
      <c r="F537" s="184" t="s">
        <v>714</v>
      </c>
      <c r="G537" s="185" t="s">
        <v>337</v>
      </c>
      <c r="H537" s="186">
        <v>0.36799999999999999</v>
      </c>
      <c r="I537" s="187"/>
      <c r="J537" s="188">
        <f>ROUND(I537*H537,2)</f>
        <v>0</v>
      </c>
      <c r="K537" s="184" t="s">
        <v>177</v>
      </c>
      <c r="L537" s="42"/>
      <c r="M537" s="189" t="s">
        <v>79</v>
      </c>
      <c r="N537" s="190" t="s">
        <v>51</v>
      </c>
      <c r="O537" s="67"/>
      <c r="P537" s="191">
        <f>O537*H537</f>
        <v>0</v>
      </c>
      <c r="Q537" s="191">
        <v>0</v>
      </c>
      <c r="R537" s="191">
        <f>Q537*H537</f>
        <v>0</v>
      </c>
      <c r="S537" s="191">
        <v>0</v>
      </c>
      <c r="T537" s="192">
        <f>S537*H537</f>
        <v>0</v>
      </c>
      <c r="U537" s="37"/>
      <c r="V537" s="37"/>
      <c r="W537" s="37"/>
      <c r="X537" s="37"/>
      <c r="Y537" s="37"/>
      <c r="Z537" s="37"/>
      <c r="AA537" s="37"/>
      <c r="AB537" s="37"/>
      <c r="AC537" s="37"/>
      <c r="AD537" s="37"/>
      <c r="AE537" s="37"/>
      <c r="AR537" s="193" t="s">
        <v>287</v>
      </c>
      <c r="AT537" s="193" t="s">
        <v>173</v>
      </c>
      <c r="AU537" s="193" t="s">
        <v>90</v>
      </c>
      <c r="AY537" s="19" t="s">
        <v>171</v>
      </c>
      <c r="BE537" s="194">
        <f>IF(N537="základní",J537,0)</f>
        <v>0</v>
      </c>
      <c r="BF537" s="194">
        <f>IF(N537="snížená",J537,0)</f>
        <v>0</v>
      </c>
      <c r="BG537" s="194">
        <f>IF(N537="zákl. přenesená",J537,0)</f>
        <v>0</v>
      </c>
      <c r="BH537" s="194">
        <f>IF(N537="sníž. přenesená",J537,0)</f>
        <v>0</v>
      </c>
      <c r="BI537" s="194">
        <f>IF(N537="nulová",J537,0)</f>
        <v>0</v>
      </c>
      <c r="BJ537" s="19" t="s">
        <v>88</v>
      </c>
      <c r="BK537" s="194">
        <f>ROUND(I537*H537,2)</f>
        <v>0</v>
      </c>
      <c r="BL537" s="19" t="s">
        <v>287</v>
      </c>
      <c r="BM537" s="193" t="s">
        <v>715</v>
      </c>
    </row>
    <row r="538" spans="1:65" s="12" customFormat="1" ht="22.9" customHeight="1" x14ac:dyDescent="0.2">
      <c r="B538" s="166"/>
      <c r="C538" s="167"/>
      <c r="D538" s="168" t="s">
        <v>80</v>
      </c>
      <c r="E538" s="180" t="s">
        <v>716</v>
      </c>
      <c r="F538" s="180" t="s">
        <v>717</v>
      </c>
      <c r="G538" s="167"/>
      <c r="H538" s="167"/>
      <c r="I538" s="170"/>
      <c r="J538" s="181">
        <f>BK538</f>
        <v>0</v>
      </c>
      <c r="K538" s="167"/>
      <c r="L538" s="172"/>
      <c r="M538" s="173"/>
      <c r="N538" s="174"/>
      <c r="O538" s="174"/>
      <c r="P538" s="175">
        <f>SUM(P539:P549)</f>
        <v>0</v>
      </c>
      <c r="Q538" s="174"/>
      <c r="R538" s="175">
        <f>SUM(R539:R549)</f>
        <v>0.2353248</v>
      </c>
      <c r="S538" s="174"/>
      <c r="T538" s="176">
        <f>SUM(T539:T549)</f>
        <v>0</v>
      </c>
      <c r="AR538" s="177" t="s">
        <v>90</v>
      </c>
      <c r="AT538" s="178" t="s">
        <v>80</v>
      </c>
      <c r="AU538" s="178" t="s">
        <v>88</v>
      </c>
      <c r="AY538" s="177" t="s">
        <v>171</v>
      </c>
      <c r="BK538" s="179">
        <f>SUM(BK539:BK549)</f>
        <v>0</v>
      </c>
    </row>
    <row r="539" spans="1:65" s="2" customFormat="1" ht="16.5" customHeight="1" x14ac:dyDescent="0.2">
      <c r="A539" s="37"/>
      <c r="B539" s="38"/>
      <c r="C539" s="182" t="s">
        <v>718</v>
      </c>
      <c r="D539" s="182" t="s">
        <v>173</v>
      </c>
      <c r="E539" s="183" t="s">
        <v>719</v>
      </c>
      <c r="F539" s="184" t="s">
        <v>720</v>
      </c>
      <c r="G539" s="185" t="s">
        <v>721</v>
      </c>
      <c r="H539" s="186">
        <v>222.08</v>
      </c>
      <c r="I539" s="187"/>
      <c r="J539" s="188">
        <f>ROUND(I539*H539,2)</f>
        <v>0</v>
      </c>
      <c r="K539" s="184" t="s">
        <v>196</v>
      </c>
      <c r="L539" s="42"/>
      <c r="M539" s="189" t="s">
        <v>79</v>
      </c>
      <c r="N539" s="190" t="s">
        <v>51</v>
      </c>
      <c r="O539" s="67"/>
      <c r="P539" s="191">
        <f>O539*H539</f>
        <v>0</v>
      </c>
      <c r="Q539" s="191">
        <v>6.0000000000000002E-5</v>
      </c>
      <c r="R539" s="191">
        <f>Q539*H539</f>
        <v>1.3324800000000001E-2</v>
      </c>
      <c r="S539" s="191">
        <v>0</v>
      </c>
      <c r="T539" s="192">
        <f>S539*H539</f>
        <v>0</v>
      </c>
      <c r="U539" s="37"/>
      <c r="V539" s="37"/>
      <c r="W539" s="37"/>
      <c r="X539" s="37"/>
      <c r="Y539" s="37"/>
      <c r="Z539" s="37"/>
      <c r="AA539" s="37"/>
      <c r="AB539" s="37"/>
      <c r="AC539" s="37"/>
      <c r="AD539" s="37"/>
      <c r="AE539" s="37"/>
      <c r="AR539" s="193" t="s">
        <v>287</v>
      </c>
      <c r="AT539" s="193" t="s">
        <v>173</v>
      </c>
      <c r="AU539" s="193" t="s">
        <v>90</v>
      </c>
      <c r="AY539" s="19" t="s">
        <v>171</v>
      </c>
      <c r="BE539" s="194">
        <f>IF(N539="základní",J539,0)</f>
        <v>0</v>
      </c>
      <c r="BF539" s="194">
        <f>IF(N539="snížená",J539,0)</f>
        <v>0</v>
      </c>
      <c r="BG539" s="194">
        <f>IF(N539="zákl. přenesená",J539,0)</f>
        <v>0</v>
      </c>
      <c r="BH539" s="194">
        <f>IF(N539="sníž. přenesená",J539,0)</f>
        <v>0</v>
      </c>
      <c r="BI539" s="194">
        <f>IF(N539="nulová",J539,0)</f>
        <v>0</v>
      </c>
      <c r="BJ539" s="19" t="s">
        <v>88</v>
      </c>
      <c r="BK539" s="194">
        <f>ROUND(I539*H539,2)</f>
        <v>0</v>
      </c>
      <c r="BL539" s="19" t="s">
        <v>287</v>
      </c>
      <c r="BM539" s="193" t="s">
        <v>722</v>
      </c>
    </row>
    <row r="540" spans="1:65" s="2" customFormat="1" x14ac:dyDescent="0.2">
      <c r="A540" s="37"/>
      <c r="B540" s="38"/>
      <c r="C540" s="39"/>
      <c r="D540" s="228" t="s">
        <v>198</v>
      </c>
      <c r="E540" s="39"/>
      <c r="F540" s="229" t="s">
        <v>723</v>
      </c>
      <c r="G540" s="39"/>
      <c r="H540" s="39"/>
      <c r="I540" s="230"/>
      <c r="J540" s="39"/>
      <c r="K540" s="39"/>
      <c r="L540" s="42"/>
      <c r="M540" s="231"/>
      <c r="N540" s="232"/>
      <c r="O540" s="67"/>
      <c r="P540" s="67"/>
      <c r="Q540" s="67"/>
      <c r="R540" s="67"/>
      <c r="S540" s="67"/>
      <c r="T540" s="68"/>
      <c r="U540" s="37"/>
      <c r="V540" s="37"/>
      <c r="W540" s="37"/>
      <c r="X540" s="37"/>
      <c r="Y540" s="37"/>
      <c r="Z540" s="37"/>
      <c r="AA540" s="37"/>
      <c r="AB540" s="37"/>
      <c r="AC540" s="37"/>
      <c r="AD540" s="37"/>
      <c r="AE540" s="37"/>
      <c r="AT540" s="19" t="s">
        <v>198</v>
      </c>
      <c r="AU540" s="19" t="s">
        <v>90</v>
      </c>
    </row>
    <row r="541" spans="1:65" s="13" customFormat="1" x14ac:dyDescent="0.2">
      <c r="B541" s="195"/>
      <c r="C541" s="196"/>
      <c r="D541" s="197" t="s">
        <v>180</v>
      </c>
      <c r="E541" s="198" t="s">
        <v>79</v>
      </c>
      <c r="F541" s="199" t="s">
        <v>181</v>
      </c>
      <c r="G541" s="196"/>
      <c r="H541" s="198" t="s">
        <v>79</v>
      </c>
      <c r="I541" s="200"/>
      <c r="J541" s="196"/>
      <c r="K541" s="196"/>
      <c r="L541" s="201"/>
      <c r="M541" s="202"/>
      <c r="N541" s="203"/>
      <c r="O541" s="203"/>
      <c r="P541" s="203"/>
      <c r="Q541" s="203"/>
      <c r="R541" s="203"/>
      <c r="S541" s="203"/>
      <c r="T541" s="204"/>
      <c r="AT541" s="205" t="s">
        <v>180</v>
      </c>
      <c r="AU541" s="205" t="s">
        <v>90</v>
      </c>
      <c r="AV541" s="13" t="s">
        <v>88</v>
      </c>
      <c r="AW541" s="13" t="s">
        <v>42</v>
      </c>
      <c r="AX541" s="13" t="s">
        <v>81</v>
      </c>
      <c r="AY541" s="205" t="s">
        <v>171</v>
      </c>
    </row>
    <row r="542" spans="1:65" s="14" customFormat="1" x14ac:dyDescent="0.2">
      <c r="B542" s="206"/>
      <c r="C542" s="207"/>
      <c r="D542" s="197" t="s">
        <v>180</v>
      </c>
      <c r="E542" s="208" t="s">
        <v>79</v>
      </c>
      <c r="F542" s="209" t="s">
        <v>724</v>
      </c>
      <c r="G542" s="207"/>
      <c r="H542" s="210">
        <v>222.08</v>
      </c>
      <c r="I542" s="211"/>
      <c r="J542" s="207"/>
      <c r="K542" s="207"/>
      <c r="L542" s="212"/>
      <c r="M542" s="213"/>
      <c r="N542" s="214"/>
      <c r="O542" s="214"/>
      <c r="P542" s="214"/>
      <c r="Q542" s="214"/>
      <c r="R542" s="214"/>
      <c r="S542" s="214"/>
      <c r="T542" s="215"/>
      <c r="AT542" s="216" t="s">
        <v>180</v>
      </c>
      <c r="AU542" s="216" t="s">
        <v>90</v>
      </c>
      <c r="AV542" s="14" t="s">
        <v>90</v>
      </c>
      <c r="AW542" s="14" t="s">
        <v>42</v>
      </c>
      <c r="AX542" s="14" t="s">
        <v>81</v>
      </c>
      <c r="AY542" s="216" t="s">
        <v>171</v>
      </c>
    </row>
    <row r="543" spans="1:65" s="15" customFormat="1" x14ac:dyDescent="0.2">
      <c r="B543" s="217"/>
      <c r="C543" s="218"/>
      <c r="D543" s="197" t="s">
        <v>180</v>
      </c>
      <c r="E543" s="219" t="s">
        <v>79</v>
      </c>
      <c r="F543" s="220" t="s">
        <v>183</v>
      </c>
      <c r="G543" s="218"/>
      <c r="H543" s="221">
        <v>222.08</v>
      </c>
      <c r="I543" s="222"/>
      <c r="J543" s="218"/>
      <c r="K543" s="218"/>
      <c r="L543" s="223"/>
      <c r="M543" s="224"/>
      <c r="N543" s="225"/>
      <c r="O543" s="225"/>
      <c r="P543" s="225"/>
      <c r="Q543" s="225"/>
      <c r="R543" s="225"/>
      <c r="S543" s="225"/>
      <c r="T543" s="226"/>
      <c r="AT543" s="227" t="s">
        <v>180</v>
      </c>
      <c r="AU543" s="227" t="s">
        <v>90</v>
      </c>
      <c r="AV543" s="15" t="s">
        <v>178</v>
      </c>
      <c r="AW543" s="15" t="s">
        <v>42</v>
      </c>
      <c r="AX543" s="15" t="s">
        <v>88</v>
      </c>
      <c r="AY543" s="227" t="s">
        <v>171</v>
      </c>
    </row>
    <row r="544" spans="1:65" s="2" customFormat="1" ht="16.5" customHeight="1" x14ac:dyDescent="0.2">
      <c r="A544" s="37"/>
      <c r="B544" s="38"/>
      <c r="C544" s="233" t="s">
        <v>725</v>
      </c>
      <c r="D544" s="233" t="s">
        <v>202</v>
      </c>
      <c r="E544" s="234" t="s">
        <v>726</v>
      </c>
      <c r="F544" s="235" t="s">
        <v>727</v>
      </c>
      <c r="G544" s="236" t="s">
        <v>337</v>
      </c>
      <c r="H544" s="237">
        <v>0.222</v>
      </c>
      <c r="I544" s="238"/>
      <c r="J544" s="239">
        <f>ROUND(I544*H544,2)</f>
        <v>0</v>
      </c>
      <c r="K544" s="235" t="s">
        <v>196</v>
      </c>
      <c r="L544" s="240"/>
      <c r="M544" s="241" t="s">
        <v>79</v>
      </c>
      <c r="N544" s="242" t="s">
        <v>51</v>
      </c>
      <c r="O544" s="67"/>
      <c r="P544" s="191">
        <f>O544*H544</f>
        <v>0</v>
      </c>
      <c r="Q544" s="191">
        <v>1</v>
      </c>
      <c r="R544" s="191">
        <f>Q544*H544</f>
        <v>0.222</v>
      </c>
      <c r="S544" s="191">
        <v>0</v>
      </c>
      <c r="T544" s="192">
        <f>S544*H544</f>
        <v>0</v>
      </c>
      <c r="U544" s="37"/>
      <c r="V544" s="37"/>
      <c r="W544" s="37"/>
      <c r="X544" s="37"/>
      <c r="Y544" s="37"/>
      <c r="Z544" s="37"/>
      <c r="AA544" s="37"/>
      <c r="AB544" s="37"/>
      <c r="AC544" s="37"/>
      <c r="AD544" s="37"/>
      <c r="AE544" s="37"/>
      <c r="AR544" s="193" t="s">
        <v>398</v>
      </c>
      <c r="AT544" s="193" t="s">
        <v>202</v>
      </c>
      <c r="AU544" s="193" t="s">
        <v>90</v>
      </c>
      <c r="AY544" s="19" t="s">
        <v>171</v>
      </c>
      <c r="BE544" s="194">
        <f>IF(N544="základní",J544,0)</f>
        <v>0</v>
      </c>
      <c r="BF544" s="194">
        <f>IF(N544="snížená",J544,0)</f>
        <v>0</v>
      </c>
      <c r="BG544" s="194">
        <f>IF(N544="zákl. přenesená",J544,0)</f>
        <v>0</v>
      </c>
      <c r="BH544" s="194">
        <f>IF(N544="sníž. přenesená",J544,0)</f>
        <v>0</v>
      </c>
      <c r="BI544" s="194">
        <f>IF(N544="nulová",J544,0)</f>
        <v>0</v>
      </c>
      <c r="BJ544" s="19" t="s">
        <v>88</v>
      </c>
      <c r="BK544" s="194">
        <f>ROUND(I544*H544,2)</f>
        <v>0</v>
      </c>
      <c r="BL544" s="19" t="s">
        <v>287</v>
      </c>
      <c r="BM544" s="193" t="s">
        <v>728</v>
      </c>
    </row>
    <row r="545" spans="1:65" s="13" customFormat="1" x14ac:dyDescent="0.2">
      <c r="B545" s="195"/>
      <c r="C545" s="196"/>
      <c r="D545" s="197" t="s">
        <v>180</v>
      </c>
      <c r="E545" s="198" t="s">
        <v>79</v>
      </c>
      <c r="F545" s="199" t="s">
        <v>181</v>
      </c>
      <c r="G545" s="196"/>
      <c r="H545" s="198" t="s">
        <v>79</v>
      </c>
      <c r="I545" s="200"/>
      <c r="J545" s="196"/>
      <c r="K545" s="196"/>
      <c r="L545" s="201"/>
      <c r="M545" s="202"/>
      <c r="N545" s="203"/>
      <c r="O545" s="203"/>
      <c r="P545" s="203"/>
      <c r="Q545" s="203"/>
      <c r="R545" s="203"/>
      <c r="S545" s="203"/>
      <c r="T545" s="204"/>
      <c r="AT545" s="205" t="s">
        <v>180</v>
      </c>
      <c r="AU545" s="205" t="s">
        <v>90</v>
      </c>
      <c r="AV545" s="13" t="s">
        <v>88</v>
      </c>
      <c r="AW545" s="13" t="s">
        <v>42</v>
      </c>
      <c r="AX545" s="13" t="s">
        <v>81</v>
      </c>
      <c r="AY545" s="205" t="s">
        <v>171</v>
      </c>
    </row>
    <row r="546" spans="1:65" s="14" customFormat="1" x14ac:dyDescent="0.2">
      <c r="B546" s="206"/>
      <c r="C546" s="207"/>
      <c r="D546" s="197" t="s">
        <v>180</v>
      </c>
      <c r="E546" s="208" t="s">
        <v>79</v>
      </c>
      <c r="F546" s="209" t="s">
        <v>729</v>
      </c>
      <c r="G546" s="207"/>
      <c r="H546" s="210">
        <v>0.222</v>
      </c>
      <c r="I546" s="211"/>
      <c r="J546" s="207"/>
      <c r="K546" s="207"/>
      <c r="L546" s="212"/>
      <c r="M546" s="213"/>
      <c r="N546" s="214"/>
      <c r="O546" s="214"/>
      <c r="P546" s="214"/>
      <c r="Q546" s="214"/>
      <c r="R546" s="214"/>
      <c r="S546" s="214"/>
      <c r="T546" s="215"/>
      <c r="AT546" s="216" t="s">
        <v>180</v>
      </c>
      <c r="AU546" s="216" t="s">
        <v>90</v>
      </c>
      <c r="AV546" s="14" t="s">
        <v>90</v>
      </c>
      <c r="AW546" s="14" t="s">
        <v>42</v>
      </c>
      <c r="AX546" s="14" t="s">
        <v>81</v>
      </c>
      <c r="AY546" s="216" t="s">
        <v>171</v>
      </c>
    </row>
    <row r="547" spans="1:65" s="15" customFormat="1" x14ac:dyDescent="0.2">
      <c r="B547" s="217"/>
      <c r="C547" s="218"/>
      <c r="D547" s="197" t="s">
        <v>180</v>
      </c>
      <c r="E547" s="219" t="s">
        <v>79</v>
      </c>
      <c r="F547" s="220" t="s">
        <v>183</v>
      </c>
      <c r="G547" s="218"/>
      <c r="H547" s="221">
        <v>0.222</v>
      </c>
      <c r="I547" s="222"/>
      <c r="J547" s="218"/>
      <c r="K547" s="218"/>
      <c r="L547" s="223"/>
      <c r="M547" s="224"/>
      <c r="N547" s="225"/>
      <c r="O547" s="225"/>
      <c r="P547" s="225"/>
      <c r="Q547" s="225"/>
      <c r="R547" s="225"/>
      <c r="S547" s="225"/>
      <c r="T547" s="226"/>
      <c r="AT547" s="227" t="s">
        <v>180</v>
      </c>
      <c r="AU547" s="227" t="s">
        <v>90</v>
      </c>
      <c r="AV547" s="15" t="s">
        <v>178</v>
      </c>
      <c r="AW547" s="15" t="s">
        <v>42</v>
      </c>
      <c r="AX547" s="15" t="s">
        <v>88</v>
      </c>
      <c r="AY547" s="227" t="s">
        <v>171</v>
      </c>
    </row>
    <row r="548" spans="1:65" s="2" customFormat="1" ht="16.5" customHeight="1" x14ac:dyDescent="0.2">
      <c r="A548" s="37"/>
      <c r="B548" s="38"/>
      <c r="C548" s="182" t="s">
        <v>730</v>
      </c>
      <c r="D548" s="182" t="s">
        <v>173</v>
      </c>
      <c r="E548" s="183" t="s">
        <v>731</v>
      </c>
      <c r="F548" s="184" t="s">
        <v>732</v>
      </c>
      <c r="G548" s="185" t="s">
        <v>337</v>
      </c>
      <c r="H548" s="186">
        <v>0.23499999999999999</v>
      </c>
      <c r="I548" s="187"/>
      <c r="J548" s="188">
        <f>ROUND(I548*H548,2)</f>
        <v>0</v>
      </c>
      <c r="K548" s="184" t="s">
        <v>177</v>
      </c>
      <c r="L548" s="42"/>
      <c r="M548" s="189" t="s">
        <v>79</v>
      </c>
      <c r="N548" s="190" t="s">
        <v>51</v>
      </c>
      <c r="O548" s="67"/>
      <c r="P548" s="191">
        <f>O548*H548</f>
        <v>0</v>
      </c>
      <c r="Q548" s="191">
        <v>0</v>
      </c>
      <c r="R548" s="191">
        <f>Q548*H548</f>
        <v>0</v>
      </c>
      <c r="S548" s="191">
        <v>0</v>
      </c>
      <c r="T548" s="192">
        <f>S548*H548</f>
        <v>0</v>
      </c>
      <c r="U548" s="37"/>
      <c r="V548" s="37"/>
      <c r="W548" s="37"/>
      <c r="X548" s="37"/>
      <c r="Y548" s="37"/>
      <c r="Z548" s="37"/>
      <c r="AA548" s="37"/>
      <c r="AB548" s="37"/>
      <c r="AC548" s="37"/>
      <c r="AD548" s="37"/>
      <c r="AE548" s="37"/>
      <c r="AR548" s="193" t="s">
        <v>287</v>
      </c>
      <c r="AT548" s="193" t="s">
        <v>173</v>
      </c>
      <c r="AU548" s="193" t="s">
        <v>90</v>
      </c>
      <c r="AY548" s="19" t="s">
        <v>171</v>
      </c>
      <c r="BE548" s="194">
        <f>IF(N548="základní",J548,0)</f>
        <v>0</v>
      </c>
      <c r="BF548" s="194">
        <f>IF(N548="snížená",J548,0)</f>
        <v>0</v>
      </c>
      <c r="BG548" s="194">
        <f>IF(N548="zákl. přenesená",J548,0)</f>
        <v>0</v>
      </c>
      <c r="BH548" s="194">
        <f>IF(N548="sníž. přenesená",J548,0)</f>
        <v>0</v>
      </c>
      <c r="BI548" s="194">
        <f>IF(N548="nulová",J548,0)</f>
        <v>0</v>
      </c>
      <c r="BJ548" s="19" t="s">
        <v>88</v>
      </c>
      <c r="BK548" s="194">
        <f>ROUND(I548*H548,2)</f>
        <v>0</v>
      </c>
      <c r="BL548" s="19" t="s">
        <v>287</v>
      </c>
      <c r="BM548" s="193" t="s">
        <v>733</v>
      </c>
    </row>
    <row r="549" spans="1:65" s="2" customFormat="1" ht="24.2" customHeight="1" x14ac:dyDescent="0.2">
      <c r="A549" s="37"/>
      <c r="B549" s="38"/>
      <c r="C549" s="182" t="s">
        <v>734</v>
      </c>
      <c r="D549" s="182" t="s">
        <v>173</v>
      </c>
      <c r="E549" s="183" t="s">
        <v>735</v>
      </c>
      <c r="F549" s="184" t="s">
        <v>736</v>
      </c>
      <c r="G549" s="185" t="s">
        <v>337</v>
      </c>
      <c r="H549" s="186">
        <v>0.23499999999999999</v>
      </c>
      <c r="I549" s="187"/>
      <c r="J549" s="188">
        <f>ROUND(I549*H549,2)</f>
        <v>0</v>
      </c>
      <c r="K549" s="184" t="s">
        <v>177</v>
      </c>
      <c r="L549" s="42"/>
      <c r="M549" s="244" t="s">
        <v>79</v>
      </c>
      <c r="N549" s="245" t="s">
        <v>51</v>
      </c>
      <c r="O549" s="246"/>
      <c r="P549" s="247">
        <f>O549*H549</f>
        <v>0</v>
      </c>
      <c r="Q549" s="247">
        <v>0</v>
      </c>
      <c r="R549" s="247">
        <f>Q549*H549</f>
        <v>0</v>
      </c>
      <c r="S549" s="247">
        <v>0</v>
      </c>
      <c r="T549" s="248">
        <f>S549*H549</f>
        <v>0</v>
      </c>
      <c r="U549" s="37"/>
      <c r="V549" s="37"/>
      <c r="W549" s="37"/>
      <c r="X549" s="37"/>
      <c r="Y549" s="37"/>
      <c r="Z549" s="37"/>
      <c r="AA549" s="37"/>
      <c r="AB549" s="37"/>
      <c r="AC549" s="37"/>
      <c r="AD549" s="37"/>
      <c r="AE549" s="37"/>
      <c r="AR549" s="193" t="s">
        <v>287</v>
      </c>
      <c r="AT549" s="193" t="s">
        <v>173</v>
      </c>
      <c r="AU549" s="193" t="s">
        <v>90</v>
      </c>
      <c r="AY549" s="19" t="s">
        <v>171</v>
      </c>
      <c r="BE549" s="194">
        <f>IF(N549="základní",J549,0)</f>
        <v>0</v>
      </c>
      <c r="BF549" s="194">
        <f>IF(N549="snížená",J549,0)</f>
        <v>0</v>
      </c>
      <c r="BG549" s="194">
        <f>IF(N549="zákl. přenesená",J549,0)</f>
        <v>0</v>
      </c>
      <c r="BH549" s="194">
        <f>IF(N549="sníž. přenesená",J549,0)</f>
        <v>0</v>
      </c>
      <c r="BI549" s="194">
        <f>IF(N549="nulová",J549,0)</f>
        <v>0</v>
      </c>
      <c r="BJ549" s="19" t="s">
        <v>88</v>
      </c>
      <c r="BK549" s="194">
        <f>ROUND(I549*H549,2)</f>
        <v>0</v>
      </c>
      <c r="BL549" s="19" t="s">
        <v>287</v>
      </c>
      <c r="BM549" s="193" t="s">
        <v>737</v>
      </c>
    </row>
    <row r="550" spans="1:65" s="2" customFormat="1" ht="6.95" customHeight="1" x14ac:dyDescent="0.2">
      <c r="A550" s="37"/>
      <c r="B550" s="50"/>
      <c r="C550" s="51"/>
      <c r="D550" s="51"/>
      <c r="E550" s="51"/>
      <c r="F550" s="51"/>
      <c r="G550" s="51"/>
      <c r="H550" s="51"/>
      <c r="I550" s="51"/>
      <c r="J550" s="51"/>
      <c r="K550" s="51"/>
      <c r="L550" s="42"/>
      <c r="M550" s="37"/>
      <c r="O550" s="37"/>
      <c r="P550" s="37"/>
      <c r="Q550" s="37"/>
      <c r="R550" s="37"/>
      <c r="S550" s="37"/>
      <c r="T550" s="37"/>
      <c r="U550" s="37"/>
      <c r="V550" s="37"/>
      <c r="W550" s="37"/>
      <c r="X550" s="37"/>
      <c r="Y550" s="37"/>
      <c r="Z550" s="37"/>
      <c r="AA550" s="37"/>
      <c r="AB550" s="37"/>
      <c r="AC550" s="37"/>
      <c r="AD550" s="37"/>
      <c r="AE550" s="37"/>
    </row>
  </sheetData>
  <sheetProtection algorithmName="SHA-512" hashValue="um5+SRfCgISJV+0CPLbUbKRN54Koc/6JXzSPMzd6lpcM9neRdPnbxBrhO7HTMQZME3OOSt16Cos0qQ+KxYwgJg==" saltValue="fKlPDFGJN+n6j2MigVKTTZtjshlGn/9yvAZvPIEFOKRdkDXHHMzTwZmEUvifZw2SVa+81LROWwV6ivkq0MKp8Q==" spinCount="100000" sheet="1" objects="1" scenarios="1" formatColumns="0" formatRows="0" autoFilter="0"/>
  <autoFilter ref="C97:K549" xr:uid="{00000000-0009-0000-0000-000001000000}"/>
  <mergeCells count="12">
    <mergeCell ref="E90:H90"/>
    <mergeCell ref="L2:V2"/>
    <mergeCell ref="E50:H50"/>
    <mergeCell ref="E52:H52"/>
    <mergeCell ref="E54:H54"/>
    <mergeCell ref="E86:H86"/>
    <mergeCell ref="E88:H88"/>
    <mergeCell ref="E7:H7"/>
    <mergeCell ref="E9:H9"/>
    <mergeCell ref="E11:H11"/>
    <mergeCell ref="E20:H20"/>
    <mergeCell ref="E29:H29"/>
  </mergeCells>
  <hyperlinks>
    <hyperlink ref="F115" r:id="rId1" xr:uid="{00000000-0004-0000-0100-000000000000}"/>
    <hyperlink ref="F123" r:id="rId2" xr:uid="{00000000-0004-0000-0100-000001000000}"/>
    <hyperlink ref="F136" r:id="rId3" xr:uid="{00000000-0004-0000-0100-000002000000}"/>
    <hyperlink ref="F143" r:id="rId4" xr:uid="{00000000-0004-0000-0100-000003000000}"/>
    <hyperlink ref="F158" r:id="rId5" xr:uid="{00000000-0004-0000-0100-000004000000}"/>
    <hyperlink ref="F170" r:id="rId6" xr:uid="{00000000-0004-0000-0100-000005000000}"/>
    <hyperlink ref="F177" r:id="rId7" xr:uid="{00000000-0004-0000-0100-000006000000}"/>
    <hyperlink ref="F185" r:id="rId8" xr:uid="{00000000-0004-0000-0100-000007000000}"/>
    <hyperlink ref="F194" r:id="rId9" xr:uid="{00000000-0004-0000-0100-000008000000}"/>
    <hyperlink ref="F213" r:id="rId10" xr:uid="{00000000-0004-0000-0100-000009000000}"/>
    <hyperlink ref="F218" r:id="rId11" xr:uid="{00000000-0004-0000-0100-00000A000000}"/>
    <hyperlink ref="F226" r:id="rId12" xr:uid="{00000000-0004-0000-0100-00000B000000}"/>
    <hyperlink ref="F235" r:id="rId13" xr:uid="{00000000-0004-0000-0100-00000C000000}"/>
    <hyperlink ref="F237" r:id="rId14" xr:uid="{00000000-0004-0000-0100-00000D000000}"/>
    <hyperlink ref="F243" r:id="rId15" xr:uid="{00000000-0004-0000-0100-00000E000000}"/>
    <hyperlink ref="F257" r:id="rId16" xr:uid="{00000000-0004-0000-0100-00000F000000}"/>
    <hyperlink ref="F276" r:id="rId17" xr:uid="{00000000-0004-0000-0100-000010000000}"/>
    <hyperlink ref="F288" r:id="rId18" xr:uid="{00000000-0004-0000-0100-000011000000}"/>
    <hyperlink ref="F301" r:id="rId19" xr:uid="{00000000-0004-0000-0100-000012000000}"/>
    <hyperlink ref="F319" r:id="rId20" xr:uid="{00000000-0004-0000-0100-000013000000}"/>
    <hyperlink ref="F325" r:id="rId21" xr:uid="{00000000-0004-0000-0100-000014000000}"/>
    <hyperlink ref="F333" r:id="rId22" xr:uid="{00000000-0004-0000-0100-000015000000}"/>
    <hyperlink ref="F339" r:id="rId23" xr:uid="{00000000-0004-0000-0100-000016000000}"/>
    <hyperlink ref="F347" r:id="rId24" xr:uid="{00000000-0004-0000-0100-000017000000}"/>
    <hyperlink ref="F349" r:id="rId25" xr:uid="{00000000-0004-0000-0100-000018000000}"/>
    <hyperlink ref="F357" r:id="rId26" xr:uid="{00000000-0004-0000-0100-000019000000}"/>
    <hyperlink ref="F359" r:id="rId27" xr:uid="{00000000-0004-0000-0100-00001A000000}"/>
    <hyperlink ref="F370" r:id="rId28" xr:uid="{00000000-0004-0000-0100-00001B000000}"/>
    <hyperlink ref="F372" r:id="rId29" xr:uid="{00000000-0004-0000-0100-00001C000000}"/>
    <hyperlink ref="F380" r:id="rId30" xr:uid="{00000000-0004-0000-0100-00001D000000}"/>
    <hyperlink ref="F382" r:id="rId31" xr:uid="{00000000-0004-0000-0100-00001E000000}"/>
    <hyperlink ref="F393" r:id="rId32" xr:uid="{00000000-0004-0000-0100-00001F000000}"/>
    <hyperlink ref="F398" r:id="rId33" xr:uid="{00000000-0004-0000-0100-000020000000}"/>
    <hyperlink ref="F407" r:id="rId34" xr:uid="{00000000-0004-0000-0100-000021000000}"/>
    <hyperlink ref="F415" r:id="rId35" xr:uid="{00000000-0004-0000-0100-000022000000}"/>
    <hyperlink ref="F423" r:id="rId36" xr:uid="{00000000-0004-0000-0100-000023000000}"/>
    <hyperlink ref="F428" r:id="rId37" xr:uid="{00000000-0004-0000-0100-000024000000}"/>
    <hyperlink ref="F435" r:id="rId38" xr:uid="{00000000-0004-0000-0100-000025000000}"/>
    <hyperlink ref="F442" r:id="rId39" xr:uid="{00000000-0004-0000-0100-000026000000}"/>
    <hyperlink ref="F444" r:id="rId40" xr:uid="{00000000-0004-0000-0100-000027000000}"/>
    <hyperlink ref="F467" r:id="rId41" xr:uid="{00000000-0004-0000-0100-000028000000}"/>
    <hyperlink ref="F473" r:id="rId42" xr:uid="{00000000-0004-0000-0100-000029000000}"/>
    <hyperlink ref="F485" r:id="rId43" xr:uid="{00000000-0004-0000-0100-00002A000000}"/>
    <hyperlink ref="F496" r:id="rId44" xr:uid="{00000000-0004-0000-0100-00002B000000}"/>
    <hyperlink ref="F503" r:id="rId45" xr:uid="{00000000-0004-0000-0100-00002C000000}"/>
    <hyperlink ref="F514" r:id="rId46" xr:uid="{00000000-0004-0000-0100-00002D000000}"/>
    <hyperlink ref="F540" r:id="rId47" xr:uid="{00000000-0004-0000-0100-00002E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48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217"/>
  <sheetViews>
    <sheetView showGridLines="0" workbookViewId="0"/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 x14ac:dyDescent="0.2">
      <c r="L2" s="442"/>
      <c r="M2" s="442"/>
      <c r="N2" s="442"/>
      <c r="O2" s="442"/>
      <c r="P2" s="442"/>
      <c r="Q2" s="442"/>
      <c r="R2" s="442"/>
      <c r="S2" s="442"/>
      <c r="T2" s="442"/>
      <c r="U2" s="442"/>
      <c r="V2" s="442"/>
      <c r="AT2" s="19" t="s">
        <v>98</v>
      </c>
      <c r="AZ2" s="111" t="s">
        <v>738</v>
      </c>
      <c r="BA2" s="111" t="s">
        <v>79</v>
      </c>
      <c r="BB2" s="111" t="s">
        <v>119</v>
      </c>
      <c r="BC2" s="111" t="s">
        <v>739</v>
      </c>
      <c r="BD2" s="111" t="s">
        <v>90</v>
      </c>
    </row>
    <row r="3" spans="1:56" s="1" customFormat="1" ht="6.95" customHeight="1" x14ac:dyDescent="0.2">
      <c r="B3" s="112"/>
      <c r="C3" s="113"/>
      <c r="D3" s="113"/>
      <c r="E3" s="113"/>
      <c r="F3" s="113"/>
      <c r="G3" s="113"/>
      <c r="H3" s="113"/>
      <c r="I3" s="113"/>
      <c r="J3" s="113"/>
      <c r="K3" s="113"/>
      <c r="L3" s="22"/>
      <c r="AT3" s="19" t="s">
        <v>90</v>
      </c>
      <c r="AZ3" s="111" t="s">
        <v>740</v>
      </c>
      <c r="BA3" s="111" t="s">
        <v>79</v>
      </c>
      <c r="BB3" s="111" t="s">
        <v>119</v>
      </c>
      <c r="BC3" s="111" t="s">
        <v>741</v>
      </c>
      <c r="BD3" s="111" t="s">
        <v>90</v>
      </c>
    </row>
    <row r="4" spans="1:56" s="1" customFormat="1" ht="24.95" customHeight="1" x14ac:dyDescent="0.2">
      <c r="B4" s="22"/>
      <c r="D4" s="114" t="s">
        <v>124</v>
      </c>
      <c r="L4" s="22"/>
      <c r="M4" s="115" t="s">
        <v>10</v>
      </c>
      <c r="AT4" s="19" t="s">
        <v>4</v>
      </c>
      <c r="AZ4" s="111" t="s">
        <v>742</v>
      </c>
      <c r="BA4" s="111" t="s">
        <v>743</v>
      </c>
      <c r="BB4" s="111" t="s">
        <v>119</v>
      </c>
      <c r="BC4" s="111" t="s">
        <v>744</v>
      </c>
      <c r="BD4" s="111" t="s">
        <v>90</v>
      </c>
    </row>
    <row r="5" spans="1:56" s="1" customFormat="1" ht="6.95" customHeight="1" x14ac:dyDescent="0.2">
      <c r="B5" s="22"/>
      <c r="L5" s="22"/>
      <c r="AZ5" s="111" t="s">
        <v>745</v>
      </c>
      <c r="BA5" s="111" t="s">
        <v>746</v>
      </c>
      <c r="BB5" s="111" t="s">
        <v>119</v>
      </c>
      <c r="BC5" s="111" t="s">
        <v>747</v>
      </c>
      <c r="BD5" s="111" t="s">
        <v>90</v>
      </c>
    </row>
    <row r="6" spans="1:56" s="1" customFormat="1" ht="12" customHeight="1" x14ac:dyDescent="0.2">
      <c r="B6" s="22"/>
      <c r="D6" s="116" t="s">
        <v>16</v>
      </c>
      <c r="L6" s="22"/>
      <c r="AZ6" s="111" t="s">
        <v>748</v>
      </c>
      <c r="BA6" s="111" t="s">
        <v>79</v>
      </c>
      <c r="BB6" s="111" t="s">
        <v>119</v>
      </c>
      <c r="BC6" s="111" t="s">
        <v>749</v>
      </c>
      <c r="BD6" s="111" t="s">
        <v>90</v>
      </c>
    </row>
    <row r="7" spans="1:56" s="1" customFormat="1" ht="16.5" customHeight="1" x14ac:dyDescent="0.2">
      <c r="B7" s="22"/>
      <c r="E7" s="459" t="str">
        <f>'Rekapitulace stavby'!K6</f>
        <v>Vybudování PPO na stokové síti v oblasti Karlín - přeložka sběrače IX Šaldova - DPS</v>
      </c>
      <c r="F7" s="460"/>
      <c r="G7" s="460"/>
      <c r="H7" s="460"/>
      <c r="L7" s="22"/>
    </row>
    <row r="8" spans="1:56" s="1" customFormat="1" ht="12" customHeight="1" x14ac:dyDescent="0.2">
      <c r="B8" s="22"/>
      <c r="D8" s="116" t="s">
        <v>135</v>
      </c>
      <c r="L8" s="22"/>
    </row>
    <row r="9" spans="1:56" s="2" customFormat="1" ht="16.5" customHeight="1" x14ac:dyDescent="0.2">
      <c r="A9" s="37"/>
      <c r="B9" s="42"/>
      <c r="C9" s="37"/>
      <c r="D9" s="37"/>
      <c r="E9" s="459" t="s">
        <v>136</v>
      </c>
      <c r="F9" s="461"/>
      <c r="G9" s="461"/>
      <c r="H9" s="461"/>
      <c r="I9" s="37"/>
      <c r="J9" s="37"/>
      <c r="K9" s="37"/>
      <c r="L9" s="11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pans="1:56" s="2" customFormat="1" ht="12" customHeight="1" x14ac:dyDescent="0.2">
      <c r="A10" s="37"/>
      <c r="B10" s="42"/>
      <c r="C10" s="37"/>
      <c r="D10" s="116" t="s">
        <v>137</v>
      </c>
      <c r="E10" s="37"/>
      <c r="F10" s="37"/>
      <c r="G10" s="37"/>
      <c r="H10" s="37"/>
      <c r="I10" s="37"/>
      <c r="J10" s="37"/>
      <c r="K10" s="37"/>
      <c r="L10" s="11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pans="1:56" s="2" customFormat="1" ht="16.5" customHeight="1" x14ac:dyDescent="0.2">
      <c r="A11" s="37"/>
      <c r="B11" s="42"/>
      <c r="C11" s="37"/>
      <c r="D11" s="37"/>
      <c r="E11" s="462" t="s">
        <v>750</v>
      </c>
      <c r="F11" s="461"/>
      <c r="G11" s="461"/>
      <c r="H11" s="461"/>
      <c r="I11" s="37"/>
      <c r="J11" s="37"/>
      <c r="K11" s="37"/>
      <c r="L11" s="11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pans="1:56" s="2" customFormat="1" x14ac:dyDescent="0.2">
      <c r="A12" s="37"/>
      <c r="B12" s="42"/>
      <c r="C12" s="37"/>
      <c r="D12" s="37"/>
      <c r="E12" s="37"/>
      <c r="F12" s="37"/>
      <c r="G12" s="37"/>
      <c r="H12" s="37"/>
      <c r="I12" s="37"/>
      <c r="J12" s="37"/>
      <c r="K12" s="37"/>
      <c r="L12" s="11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pans="1:56" s="2" customFormat="1" ht="12" customHeight="1" x14ac:dyDescent="0.2">
      <c r="A13" s="37"/>
      <c r="B13" s="42"/>
      <c r="C13" s="37"/>
      <c r="D13" s="116" t="s">
        <v>18</v>
      </c>
      <c r="E13" s="37"/>
      <c r="F13" s="106" t="s">
        <v>79</v>
      </c>
      <c r="G13" s="37"/>
      <c r="H13" s="37"/>
      <c r="I13" s="116" t="s">
        <v>20</v>
      </c>
      <c r="J13" s="106" t="s">
        <v>79</v>
      </c>
      <c r="K13" s="37"/>
      <c r="L13" s="11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pans="1:56" s="2" customFormat="1" ht="12" customHeight="1" x14ac:dyDescent="0.2">
      <c r="A14" s="37"/>
      <c r="B14" s="42"/>
      <c r="C14" s="37"/>
      <c r="D14" s="116" t="s">
        <v>22</v>
      </c>
      <c r="E14" s="37"/>
      <c r="F14" s="106" t="s">
        <v>23</v>
      </c>
      <c r="G14" s="37"/>
      <c r="H14" s="37"/>
      <c r="I14" s="116" t="s">
        <v>24</v>
      </c>
      <c r="J14" s="118" t="str">
        <f>'Rekapitulace stavby'!AN8</f>
        <v>4. 4. 2025</v>
      </c>
      <c r="K14" s="37"/>
      <c r="L14" s="11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pans="1:56" s="2" customFormat="1" ht="10.9" customHeight="1" x14ac:dyDescent="0.2">
      <c r="A15" s="37"/>
      <c r="B15" s="42"/>
      <c r="C15" s="37"/>
      <c r="D15" s="37"/>
      <c r="E15" s="37"/>
      <c r="F15" s="37"/>
      <c r="G15" s="37"/>
      <c r="H15" s="37"/>
      <c r="I15" s="37"/>
      <c r="J15" s="37"/>
      <c r="K15" s="37"/>
      <c r="L15" s="11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pans="1:56" s="2" customFormat="1" ht="12" customHeight="1" x14ac:dyDescent="0.2">
      <c r="A16" s="37"/>
      <c r="B16" s="42"/>
      <c r="C16" s="37"/>
      <c r="D16" s="116" t="s">
        <v>30</v>
      </c>
      <c r="E16" s="37"/>
      <c r="F16" s="37"/>
      <c r="G16" s="37"/>
      <c r="H16" s="37"/>
      <c r="I16" s="116" t="s">
        <v>31</v>
      </c>
      <c r="J16" s="106" t="s">
        <v>32</v>
      </c>
      <c r="K16" s="37"/>
      <c r="L16" s="11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pans="1:31" s="2" customFormat="1" ht="18" customHeight="1" x14ac:dyDescent="0.2">
      <c r="A17" s="37"/>
      <c r="B17" s="42"/>
      <c r="C17" s="37"/>
      <c r="D17" s="37"/>
      <c r="E17" s="106" t="s">
        <v>33</v>
      </c>
      <c r="F17" s="37"/>
      <c r="G17" s="37"/>
      <c r="H17" s="37"/>
      <c r="I17" s="116" t="s">
        <v>34</v>
      </c>
      <c r="J17" s="106" t="s">
        <v>35</v>
      </c>
      <c r="K17" s="37"/>
      <c r="L17" s="11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pans="1:31" s="2" customFormat="1" ht="6.95" customHeight="1" x14ac:dyDescent="0.2">
      <c r="A18" s="37"/>
      <c r="B18" s="42"/>
      <c r="C18" s="37"/>
      <c r="D18" s="37"/>
      <c r="E18" s="37"/>
      <c r="F18" s="37"/>
      <c r="G18" s="37"/>
      <c r="H18" s="37"/>
      <c r="I18" s="37"/>
      <c r="J18" s="37"/>
      <c r="K18" s="37"/>
      <c r="L18" s="11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pans="1:31" s="2" customFormat="1" ht="12" customHeight="1" x14ac:dyDescent="0.2">
      <c r="A19" s="37"/>
      <c r="B19" s="42"/>
      <c r="C19" s="37"/>
      <c r="D19" s="116" t="s">
        <v>36</v>
      </c>
      <c r="E19" s="37"/>
      <c r="F19" s="37"/>
      <c r="G19" s="37"/>
      <c r="H19" s="37"/>
      <c r="I19" s="116" t="s">
        <v>31</v>
      </c>
      <c r="J19" s="32" t="str">
        <f>'Rekapitulace stavby'!AN13</f>
        <v>Vyplň údaj</v>
      </c>
      <c r="K19" s="37"/>
      <c r="L19" s="11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pans="1:31" s="2" customFormat="1" ht="18" customHeight="1" x14ac:dyDescent="0.2">
      <c r="A20" s="37"/>
      <c r="B20" s="42"/>
      <c r="C20" s="37"/>
      <c r="D20" s="37"/>
      <c r="E20" s="463" t="str">
        <f>'Rekapitulace stavby'!E14</f>
        <v>Vyplň údaj</v>
      </c>
      <c r="F20" s="464"/>
      <c r="G20" s="464"/>
      <c r="H20" s="464"/>
      <c r="I20" s="116" t="s">
        <v>34</v>
      </c>
      <c r="J20" s="32" t="str">
        <f>'Rekapitulace stavby'!AN14</f>
        <v>Vyplň údaj</v>
      </c>
      <c r="K20" s="37"/>
      <c r="L20" s="11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pans="1:31" s="2" customFormat="1" ht="6.95" customHeight="1" x14ac:dyDescent="0.2">
      <c r="A21" s="37"/>
      <c r="B21" s="42"/>
      <c r="C21" s="37"/>
      <c r="D21" s="37"/>
      <c r="E21" s="37"/>
      <c r="F21" s="37"/>
      <c r="G21" s="37"/>
      <c r="H21" s="37"/>
      <c r="I21" s="37"/>
      <c r="J21" s="37"/>
      <c r="K21" s="37"/>
      <c r="L21" s="11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pans="1:31" s="2" customFormat="1" ht="12" customHeight="1" x14ac:dyDescent="0.2">
      <c r="A22" s="37"/>
      <c r="B22" s="42"/>
      <c r="C22" s="37"/>
      <c r="D22" s="116" t="s">
        <v>38</v>
      </c>
      <c r="E22" s="37"/>
      <c r="F22" s="37"/>
      <c r="G22" s="37"/>
      <c r="H22" s="37"/>
      <c r="I22" s="116" t="s">
        <v>31</v>
      </c>
      <c r="J22" s="106" t="s">
        <v>39</v>
      </c>
      <c r="K22" s="37"/>
      <c r="L22" s="11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pans="1:31" s="2" customFormat="1" ht="18" customHeight="1" x14ac:dyDescent="0.2">
      <c r="A23" s="37"/>
      <c r="B23" s="42"/>
      <c r="C23" s="37"/>
      <c r="D23" s="37"/>
      <c r="E23" s="106" t="s">
        <v>40</v>
      </c>
      <c r="F23" s="37"/>
      <c r="G23" s="37"/>
      <c r="H23" s="37"/>
      <c r="I23" s="116" t="s">
        <v>34</v>
      </c>
      <c r="J23" s="106" t="s">
        <v>41</v>
      </c>
      <c r="K23" s="37"/>
      <c r="L23" s="11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pans="1:31" s="2" customFormat="1" ht="6.95" customHeight="1" x14ac:dyDescent="0.2">
      <c r="A24" s="37"/>
      <c r="B24" s="42"/>
      <c r="C24" s="37"/>
      <c r="D24" s="37"/>
      <c r="E24" s="37"/>
      <c r="F24" s="37"/>
      <c r="G24" s="37"/>
      <c r="H24" s="37"/>
      <c r="I24" s="37"/>
      <c r="J24" s="37"/>
      <c r="K24" s="37"/>
      <c r="L24" s="11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pans="1:31" s="2" customFormat="1" ht="12" customHeight="1" x14ac:dyDescent="0.2">
      <c r="A25" s="37"/>
      <c r="B25" s="42"/>
      <c r="C25" s="37"/>
      <c r="D25" s="116" t="s">
        <v>43</v>
      </c>
      <c r="E25" s="37"/>
      <c r="F25" s="37"/>
      <c r="G25" s="37"/>
      <c r="H25" s="37"/>
      <c r="I25" s="116" t="s">
        <v>31</v>
      </c>
      <c r="J25" s="106" t="s">
        <v>39</v>
      </c>
      <c r="K25" s="37"/>
      <c r="L25" s="11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pans="1:31" s="2" customFormat="1" ht="18" customHeight="1" x14ac:dyDescent="0.2">
      <c r="A26" s="37"/>
      <c r="B26" s="42"/>
      <c r="C26" s="37"/>
      <c r="D26" s="37"/>
      <c r="E26" s="106" t="s">
        <v>40</v>
      </c>
      <c r="F26" s="37"/>
      <c r="G26" s="37"/>
      <c r="H26" s="37"/>
      <c r="I26" s="116" t="s">
        <v>34</v>
      </c>
      <c r="J26" s="106" t="s">
        <v>41</v>
      </c>
      <c r="K26" s="37"/>
      <c r="L26" s="11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pans="1:31" s="2" customFormat="1" ht="6.95" customHeight="1" x14ac:dyDescent="0.2">
      <c r="A27" s="37"/>
      <c r="B27" s="42"/>
      <c r="C27" s="37"/>
      <c r="D27" s="37"/>
      <c r="E27" s="37"/>
      <c r="F27" s="37"/>
      <c r="G27" s="37"/>
      <c r="H27" s="37"/>
      <c r="I27" s="37"/>
      <c r="J27" s="37"/>
      <c r="K27" s="37"/>
      <c r="L27" s="11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pans="1:31" s="2" customFormat="1" ht="12" customHeight="1" x14ac:dyDescent="0.2">
      <c r="A28" s="37"/>
      <c r="B28" s="42"/>
      <c r="C28" s="37"/>
      <c r="D28" s="116" t="s">
        <v>44</v>
      </c>
      <c r="E28" s="37"/>
      <c r="F28" s="37"/>
      <c r="G28" s="37"/>
      <c r="H28" s="37"/>
      <c r="I28" s="37"/>
      <c r="J28" s="37"/>
      <c r="K28" s="37"/>
      <c r="L28" s="11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pans="1:31" s="8" customFormat="1" ht="47.25" customHeight="1" x14ac:dyDescent="0.2">
      <c r="A29" s="119"/>
      <c r="B29" s="120"/>
      <c r="C29" s="119"/>
      <c r="D29" s="119"/>
      <c r="E29" s="465" t="s">
        <v>45</v>
      </c>
      <c r="F29" s="465"/>
      <c r="G29" s="465"/>
      <c r="H29" s="465"/>
      <c r="I29" s="119"/>
      <c r="J29" s="119"/>
      <c r="K29" s="119"/>
      <c r="L29" s="121"/>
      <c r="S29" s="119"/>
      <c r="T29" s="119"/>
      <c r="U29" s="119"/>
      <c r="V29" s="119"/>
      <c r="W29" s="119"/>
      <c r="X29" s="119"/>
      <c r="Y29" s="119"/>
      <c r="Z29" s="119"/>
      <c r="AA29" s="119"/>
      <c r="AB29" s="119"/>
      <c r="AC29" s="119"/>
      <c r="AD29" s="119"/>
      <c r="AE29" s="119"/>
    </row>
    <row r="30" spans="1:31" s="2" customFormat="1" ht="6.95" customHeight="1" x14ac:dyDescent="0.2">
      <c r="A30" s="37"/>
      <c r="B30" s="42"/>
      <c r="C30" s="37"/>
      <c r="D30" s="37"/>
      <c r="E30" s="37"/>
      <c r="F30" s="37"/>
      <c r="G30" s="37"/>
      <c r="H30" s="37"/>
      <c r="I30" s="37"/>
      <c r="J30" s="37"/>
      <c r="K30" s="37"/>
      <c r="L30" s="11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pans="1:31" s="2" customFormat="1" ht="6.95" customHeight="1" x14ac:dyDescent="0.2">
      <c r="A31" s="37"/>
      <c r="B31" s="42"/>
      <c r="C31" s="37"/>
      <c r="D31" s="122"/>
      <c r="E31" s="122"/>
      <c r="F31" s="122"/>
      <c r="G31" s="122"/>
      <c r="H31" s="122"/>
      <c r="I31" s="122"/>
      <c r="J31" s="122"/>
      <c r="K31" s="122"/>
      <c r="L31" s="11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pans="1:31" s="2" customFormat="1" ht="25.35" customHeight="1" x14ac:dyDescent="0.2">
      <c r="A32" s="37"/>
      <c r="B32" s="42"/>
      <c r="C32" s="37"/>
      <c r="D32" s="123" t="s">
        <v>46</v>
      </c>
      <c r="E32" s="37"/>
      <c r="F32" s="37"/>
      <c r="G32" s="37"/>
      <c r="H32" s="37"/>
      <c r="I32" s="37"/>
      <c r="J32" s="124">
        <f>ROUND(J93, 2)</f>
        <v>0</v>
      </c>
      <c r="K32" s="37"/>
      <c r="L32" s="11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pans="1:31" s="2" customFormat="1" ht="6.95" customHeight="1" x14ac:dyDescent="0.2">
      <c r="A33" s="37"/>
      <c r="B33" s="42"/>
      <c r="C33" s="37"/>
      <c r="D33" s="122"/>
      <c r="E33" s="122"/>
      <c r="F33" s="122"/>
      <c r="G33" s="122"/>
      <c r="H33" s="122"/>
      <c r="I33" s="122"/>
      <c r="J33" s="122"/>
      <c r="K33" s="122"/>
      <c r="L33" s="11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pans="1:31" s="2" customFormat="1" ht="14.45" customHeight="1" x14ac:dyDescent="0.2">
      <c r="A34" s="37"/>
      <c r="B34" s="42"/>
      <c r="C34" s="37"/>
      <c r="D34" s="37"/>
      <c r="E34" s="37"/>
      <c r="F34" s="125" t="s">
        <v>48</v>
      </c>
      <c r="G34" s="37"/>
      <c r="H34" s="37"/>
      <c r="I34" s="125" t="s">
        <v>47</v>
      </c>
      <c r="J34" s="125" t="s">
        <v>49</v>
      </c>
      <c r="K34" s="37"/>
      <c r="L34" s="11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pans="1:31" s="2" customFormat="1" ht="14.45" customHeight="1" x14ac:dyDescent="0.2">
      <c r="A35" s="37"/>
      <c r="B35" s="42"/>
      <c r="C35" s="37"/>
      <c r="D35" s="126" t="s">
        <v>50</v>
      </c>
      <c r="E35" s="116" t="s">
        <v>51</v>
      </c>
      <c r="F35" s="127">
        <f>ROUND((SUM(BE93:BE216)),  2)</f>
        <v>0</v>
      </c>
      <c r="G35" s="37"/>
      <c r="H35" s="37"/>
      <c r="I35" s="128">
        <v>0.21</v>
      </c>
      <c r="J35" s="127">
        <f>ROUND(((SUM(BE93:BE216))*I35),  2)</f>
        <v>0</v>
      </c>
      <c r="K35" s="37"/>
      <c r="L35" s="11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pans="1:31" s="2" customFormat="1" ht="14.45" customHeight="1" x14ac:dyDescent="0.2">
      <c r="A36" s="37"/>
      <c r="B36" s="42"/>
      <c r="C36" s="37"/>
      <c r="D36" s="37"/>
      <c r="E36" s="116" t="s">
        <v>52</v>
      </c>
      <c r="F36" s="127">
        <f>ROUND((SUM(BF93:BF216)),  2)</f>
        <v>0</v>
      </c>
      <c r="G36" s="37"/>
      <c r="H36" s="37"/>
      <c r="I36" s="128">
        <v>0.12</v>
      </c>
      <c r="J36" s="127">
        <f>ROUND(((SUM(BF93:BF216))*I36),  2)</f>
        <v>0</v>
      </c>
      <c r="K36" s="37"/>
      <c r="L36" s="11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pans="1:31" s="2" customFormat="1" ht="14.45" hidden="1" customHeight="1" x14ac:dyDescent="0.2">
      <c r="A37" s="37"/>
      <c r="B37" s="42"/>
      <c r="C37" s="37"/>
      <c r="D37" s="37"/>
      <c r="E37" s="116" t="s">
        <v>53</v>
      </c>
      <c r="F37" s="127">
        <f>ROUND((SUM(BG93:BG216)),  2)</f>
        <v>0</v>
      </c>
      <c r="G37" s="37"/>
      <c r="H37" s="37"/>
      <c r="I37" s="128">
        <v>0.21</v>
      </c>
      <c r="J37" s="127">
        <f>0</f>
        <v>0</v>
      </c>
      <c r="K37" s="37"/>
      <c r="L37" s="11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pans="1:31" s="2" customFormat="1" ht="14.45" hidden="1" customHeight="1" x14ac:dyDescent="0.2">
      <c r="A38" s="37"/>
      <c r="B38" s="42"/>
      <c r="C38" s="37"/>
      <c r="D38" s="37"/>
      <c r="E38" s="116" t="s">
        <v>54</v>
      </c>
      <c r="F38" s="127">
        <f>ROUND((SUM(BH93:BH216)),  2)</f>
        <v>0</v>
      </c>
      <c r="G38" s="37"/>
      <c r="H38" s="37"/>
      <c r="I38" s="128">
        <v>0.12</v>
      </c>
      <c r="J38" s="127">
        <f>0</f>
        <v>0</v>
      </c>
      <c r="K38" s="37"/>
      <c r="L38" s="11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pans="1:31" s="2" customFormat="1" ht="14.45" hidden="1" customHeight="1" x14ac:dyDescent="0.2">
      <c r="A39" s="37"/>
      <c r="B39" s="42"/>
      <c r="C39" s="37"/>
      <c r="D39" s="37"/>
      <c r="E39" s="116" t="s">
        <v>55</v>
      </c>
      <c r="F39" s="127">
        <f>ROUND((SUM(BI93:BI216)),  2)</f>
        <v>0</v>
      </c>
      <c r="G39" s="37"/>
      <c r="H39" s="37"/>
      <c r="I39" s="128">
        <v>0</v>
      </c>
      <c r="J39" s="127">
        <f>0</f>
        <v>0</v>
      </c>
      <c r="K39" s="37"/>
      <c r="L39" s="11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pans="1:31" s="2" customFormat="1" ht="6.95" customHeight="1" x14ac:dyDescent="0.2">
      <c r="A40" s="37"/>
      <c r="B40" s="42"/>
      <c r="C40" s="37"/>
      <c r="D40" s="37"/>
      <c r="E40" s="37"/>
      <c r="F40" s="37"/>
      <c r="G40" s="37"/>
      <c r="H40" s="37"/>
      <c r="I40" s="37"/>
      <c r="J40" s="37"/>
      <c r="K40" s="37"/>
      <c r="L40" s="11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pans="1:31" s="2" customFormat="1" ht="25.35" customHeight="1" x14ac:dyDescent="0.2">
      <c r="A41" s="37"/>
      <c r="B41" s="42"/>
      <c r="C41" s="129"/>
      <c r="D41" s="130" t="s">
        <v>56</v>
      </c>
      <c r="E41" s="131"/>
      <c r="F41" s="131"/>
      <c r="G41" s="132" t="s">
        <v>57</v>
      </c>
      <c r="H41" s="133" t="s">
        <v>58</v>
      </c>
      <c r="I41" s="131"/>
      <c r="J41" s="134">
        <f>SUM(J32:J39)</f>
        <v>0</v>
      </c>
      <c r="K41" s="135"/>
      <c r="L41" s="11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pans="1:31" s="2" customFormat="1" ht="14.45" customHeight="1" x14ac:dyDescent="0.2">
      <c r="A42" s="37"/>
      <c r="B42" s="136"/>
      <c r="C42" s="137"/>
      <c r="D42" s="137"/>
      <c r="E42" s="137"/>
      <c r="F42" s="137"/>
      <c r="G42" s="137"/>
      <c r="H42" s="137"/>
      <c r="I42" s="137"/>
      <c r="J42" s="137"/>
      <c r="K42" s="137"/>
      <c r="L42" s="11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pans="1:31" s="2" customFormat="1" ht="6.95" customHeight="1" x14ac:dyDescent="0.2">
      <c r="A46" s="37"/>
      <c r="B46" s="138"/>
      <c r="C46" s="139"/>
      <c r="D46" s="139"/>
      <c r="E46" s="139"/>
      <c r="F46" s="139"/>
      <c r="G46" s="139"/>
      <c r="H46" s="139"/>
      <c r="I46" s="139"/>
      <c r="J46" s="139"/>
      <c r="K46" s="139"/>
      <c r="L46" s="11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pans="1:31" s="2" customFormat="1" ht="24.95" customHeight="1" x14ac:dyDescent="0.2">
      <c r="A47" s="37"/>
      <c r="B47" s="38"/>
      <c r="C47" s="25" t="s">
        <v>139</v>
      </c>
      <c r="D47" s="39"/>
      <c r="E47" s="39"/>
      <c r="F47" s="39"/>
      <c r="G47" s="39"/>
      <c r="H47" s="39"/>
      <c r="I47" s="39"/>
      <c r="J47" s="39"/>
      <c r="K47" s="39"/>
      <c r="L47" s="11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pans="1:31" s="2" customFormat="1" ht="6.95" customHeight="1" x14ac:dyDescent="0.2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1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pans="1:47" s="2" customFormat="1" ht="12" customHeight="1" x14ac:dyDescent="0.2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1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pans="1:47" s="2" customFormat="1" ht="16.5" customHeight="1" x14ac:dyDescent="0.2">
      <c r="A50" s="37"/>
      <c r="B50" s="38"/>
      <c r="C50" s="39"/>
      <c r="D50" s="39"/>
      <c r="E50" s="457" t="str">
        <f>E7</f>
        <v>Vybudování PPO na stokové síti v oblasti Karlín - přeložka sběrače IX Šaldova - DPS</v>
      </c>
      <c r="F50" s="458"/>
      <c r="G50" s="458"/>
      <c r="H50" s="458"/>
      <c r="I50" s="39"/>
      <c r="J50" s="39"/>
      <c r="K50" s="39"/>
      <c r="L50" s="11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pans="1:47" s="1" customFormat="1" ht="12" customHeight="1" x14ac:dyDescent="0.2">
      <c r="B51" s="23"/>
      <c r="C51" s="31" t="s">
        <v>135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 x14ac:dyDescent="0.2">
      <c r="A52" s="37"/>
      <c r="B52" s="38"/>
      <c r="C52" s="39"/>
      <c r="D52" s="39"/>
      <c r="E52" s="457" t="s">
        <v>136</v>
      </c>
      <c r="F52" s="456"/>
      <c r="G52" s="456"/>
      <c r="H52" s="456"/>
      <c r="I52" s="39"/>
      <c r="J52" s="39"/>
      <c r="K52" s="39"/>
      <c r="L52" s="11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pans="1:47" s="2" customFormat="1" ht="12" customHeight="1" x14ac:dyDescent="0.2">
      <c r="A53" s="37"/>
      <c r="B53" s="38"/>
      <c r="C53" s="31" t="s">
        <v>137</v>
      </c>
      <c r="D53" s="39"/>
      <c r="E53" s="39"/>
      <c r="F53" s="39"/>
      <c r="G53" s="39"/>
      <c r="H53" s="39"/>
      <c r="I53" s="39"/>
      <c r="J53" s="39"/>
      <c r="K53" s="39"/>
      <c r="L53" s="11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pans="1:47" s="2" customFormat="1" ht="16.5" customHeight="1" x14ac:dyDescent="0.2">
      <c r="A54" s="37"/>
      <c r="B54" s="38"/>
      <c r="C54" s="39"/>
      <c r="D54" s="39"/>
      <c r="E54" s="436" t="str">
        <f>E11</f>
        <v>SO 07.1.2 - Přeložka sběrače IX Šaldova - přípojky</v>
      </c>
      <c r="F54" s="456"/>
      <c r="G54" s="456"/>
      <c r="H54" s="456"/>
      <c r="I54" s="39"/>
      <c r="J54" s="39"/>
      <c r="K54" s="39"/>
      <c r="L54" s="11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pans="1:47" s="2" customFormat="1" ht="6.95" customHeight="1" x14ac:dyDescent="0.2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1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pans="1:47" s="2" customFormat="1" ht="12" customHeight="1" x14ac:dyDescent="0.2">
      <c r="A56" s="37"/>
      <c r="B56" s="38"/>
      <c r="C56" s="31" t="s">
        <v>22</v>
      </c>
      <c r="D56" s="39"/>
      <c r="E56" s="39"/>
      <c r="F56" s="29" t="str">
        <f>F14</f>
        <v>Praha 8 - Karlín</v>
      </c>
      <c r="G56" s="39"/>
      <c r="H56" s="39"/>
      <c r="I56" s="31" t="s">
        <v>24</v>
      </c>
      <c r="J56" s="62" t="str">
        <f>IF(J14="","",J14)</f>
        <v>4. 4. 2025</v>
      </c>
      <c r="K56" s="39"/>
      <c r="L56" s="11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pans="1:47" s="2" customFormat="1" ht="6.95" customHeight="1" x14ac:dyDescent="0.2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1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pans="1:47" s="2" customFormat="1" ht="25.7" customHeight="1" x14ac:dyDescent="0.2">
      <c r="A58" s="37"/>
      <c r="B58" s="38"/>
      <c r="C58" s="31" t="s">
        <v>30</v>
      </c>
      <c r="D58" s="39"/>
      <c r="E58" s="39"/>
      <c r="F58" s="29" t="str">
        <f>E17</f>
        <v>Pražská vodohospodářská společnost a.s., Praha 6</v>
      </c>
      <c r="G58" s="39"/>
      <c r="H58" s="39"/>
      <c r="I58" s="31" t="s">
        <v>38</v>
      </c>
      <c r="J58" s="35" t="str">
        <f>E23</f>
        <v>Sweco a.s., Táborská 31, Praha 4</v>
      </c>
      <c r="K58" s="39"/>
      <c r="L58" s="11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pans="1:47" s="2" customFormat="1" ht="25.7" customHeight="1" x14ac:dyDescent="0.2">
      <c r="A59" s="37"/>
      <c r="B59" s="38"/>
      <c r="C59" s="31" t="s">
        <v>36</v>
      </c>
      <c r="D59" s="39"/>
      <c r="E59" s="39"/>
      <c r="F59" s="29" t="str">
        <f>IF(E20="","",E20)</f>
        <v>Vyplň údaj</v>
      </c>
      <c r="G59" s="39"/>
      <c r="H59" s="39"/>
      <c r="I59" s="31" t="s">
        <v>43</v>
      </c>
      <c r="J59" s="35" t="str">
        <f>E26</f>
        <v>Sweco a.s., Táborská 31, Praha 4</v>
      </c>
      <c r="K59" s="39"/>
      <c r="L59" s="11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pans="1:47" s="2" customFormat="1" ht="10.35" customHeight="1" x14ac:dyDescent="0.2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1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pans="1:47" s="2" customFormat="1" ht="29.25" customHeight="1" x14ac:dyDescent="0.2">
      <c r="A61" s="37"/>
      <c r="B61" s="38"/>
      <c r="C61" s="140" t="s">
        <v>140</v>
      </c>
      <c r="D61" s="141"/>
      <c r="E61" s="141"/>
      <c r="F61" s="141"/>
      <c r="G61" s="141"/>
      <c r="H61" s="141"/>
      <c r="I61" s="141"/>
      <c r="J61" s="142" t="s">
        <v>141</v>
      </c>
      <c r="K61" s="141"/>
      <c r="L61" s="11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pans="1:47" s="2" customFormat="1" ht="10.35" customHeight="1" x14ac:dyDescent="0.2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17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pans="1:47" s="2" customFormat="1" ht="22.9" customHeight="1" x14ac:dyDescent="0.2">
      <c r="A63" s="37"/>
      <c r="B63" s="38"/>
      <c r="C63" s="143" t="s">
        <v>78</v>
      </c>
      <c r="D63" s="39"/>
      <c r="E63" s="39"/>
      <c r="F63" s="39"/>
      <c r="G63" s="39"/>
      <c r="H63" s="39"/>
      <c r="I63" s="39"/>
      <c r="J63" s="80">
        <f>J93</f>
        <v>0</v>
      </c>
      <c r="K63" s="39"/>
      <c r="L63" s="117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9" t="s">
        <v>142</v>
      </c>
    </row>
    <row r="64" spans="1:47" s="9" customFormat="1" ht="24.95" customHeight="1" x14ac:dyDescent="0.2">
      <c r="B64" s="144"/>
      <c r="C64" s="145"/>
      <c r="D64" s="146" t="s">
        <v>143</v>
      </c>
      <c r="E64" s="147"/>
      <c r="F64" s="147"/>
      <c r="G64" s="147"/>
      <c r="H64" s="147"/>
      <c r="I64" s="147"/>
      <c r="J64" s="148">
        <f>J94</f>
        <v>0</v>
      </c>
      <c r="K64" s="145"/>
      <c r="L64" s="149"/>
    </row>
    <row r="65" spans="1:31" s="10" customFormat="1" ht="19.899999999999999" customHeight="1" x14ac:dyDescent="0.2">
      <c r="B65" s="150"/>
      <c r="C65" s="100"/>
      <c r="D65" s="151" t="s">
        <v>144</v>
      </c>
      <c r="E65" s="152"/>
      <c r="F65" s="152"/>
      <c r="G65" s="152"/>
      <c r="H65" s="152"/>
      <c r="I65" s="152"/>
      <c r="J65" s="153">
        <f>J95</f>
        <v>0</v>
      </c>
      <c r="K65" s="100"/>
      <c r="L65" s="154"/>
    </row>
    <row r="66" spans="1:31" s="10" customFormat="1" ht="19.899999999999999" customHeight="1" x14ac:dyDescent="0.2">
      <c r="B66" s="150"/>
      <c r="C66" s="100"/>
      <c r="D66" s="151" t="s">
        <v>145</v>
      </c>
      <c r="E66" s="152"/>
      <c r="F66" s="152"/>
      <c r="G66" s="152"/>
      <c r="H66" s="152"/>
      <c r="I66" s="152"/>
      <c r="J66" s="153">
        <f>J144</f>
        <v>0</v>
      </c>
      <c r="K66" s="100"/>
      <c r="L66" s="154"/>
    </row>
    <row r="67" spans="1:31" s="10" customFormat="1" ht="19.899999999999999" customHeight="1" x14ac:dyDescent="0.2">
      <c r="B67" s="150"/>
      <c r="C67" s="100"/>
      <c r="D67" s="151" t="s">
        <v>146</v>
      </c>
      <c r="E67" s="152"/>
      <c r="F67" s="152"/>
      <c r="G67" s="152"/>
      <c r="H67" s="152"/>
      <c r="I67" s="152"/>
      <c r="J67" s="153">
        <f>J154</f>
        <v>0</v>
      </c>
      <c r="K67" s="100"/>
      <c r="L67" s="154"/>
    </row>
    <row r="68" spans="1:31" s="10" customFormat="1" ht="19.899999999999999" customHeight="1" x14ac:dyDescent="0.2">
      <c r="B68" s="150"/>
      <c r="C68" s="100"/>
      <c r="D68" s="151" t="s">
        <v>147</v>
      </c>
      <c r="E68" s="152"/>
      <c r="F68" s="152"/>
      <c r="G68" s="152"/>
      <c r="H68" s="152"/>
      <c r="I68" s="152"/>
      <c r="J68" s="153">
        <f>J159</f>
        <v>0</v>
      </c>
      <c r="K68" s="100"/>
      <c r="L68" s="154"/>
    </row>
    <row r="69" spans="1:31" s="10" customFormat="1" ht="19.899999999999999" customHeight="1" x14ac:dyDescent="0.2">
      <c r="B69" s="150"/>
      <c r="C69" s="100"/>
      <c r="D69" s="151" t="s">
        <v>751</v>
      </c>
      <c r="E69" s="152"/>
      <c r="F69" s="152"/>
      <c r="G69" s="152"/>
      <c r="H69" s="152"/>
      <c r="I69" s="152"/>
      <c r="J69" s="153">
        <f>J172</f>
        <v>0</v>
      </c>
      <c r="K69" s="100"/>
      <c r="L69" s="154"/>
    </row>
    <row r="70" spans="1:31" s="10" customFormat="1" ht="19.899999999999999" customHeight="1" x14ac:dyDescent="0.2">
      <c r="B70" s="150"/>
      <c r="C70" s="100"/>
      <c r="D70" s="151" t="s">
        <v>151</v>
      </c>
      <c r="E70" s="152"/>
      <c r="F70" s="152"/>
      <c r="G70" s="152"/>
      <c r="H70" s="152"/>
      <c r="I70" s="152"/>
      <c r="J70" s="153">
        <f>J207</f>
        <v>0</v>
      </c>
      <c r="K70" s="100"/>
      <c r="L70" s="154"/>
    </row>
    <row r="71" spans="1:31" s="10" customFormat="1" ht="19.899999999999999" customHeight="1" x14ac:dyDescent="0.2">
      <c r="B71" s="150"/>
      <c r="C71" s="100"/>
      <c r="D71" s="151" t="s">
        <v>152</v>
      </c>
      <c r="E71" s="152"/>
      <c r="F71" s="152"/>
      <c r="G71" s="152"/>
      <c r="H71" s="152"/>
      <c r="I71" s="152"/>
      <c r="J71" s="153">
        <f>J212</f>
        <v>0</v>
      </c>
      <c r="K71" s="100"/>
      <c r="L71" s="154"/>
    </row>
    <row r="72" spans="1:31" s="2" customFormat="1" ht="21.75" customHeight="1" x14ac:dyDescent="0.2">
      <c r="A72" s="37"/>
      <c r="B72" s="38"/>
      <c r="C72" s="39"/>
      <c r="D72" s="39"/>
      <c r="E72" s="39"/>
      <c r="F72" s="39"/>
      <c r="G72" s="39"/>
      <c r="H72" s="39"/>
      <c r="I72" s="39"/>
      <c r="J72" s="39"/>
      <c r="K72" s="39"/>
      <c r="L72" s="117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pans="1:31" s="2" customFormat="1" ht="6.95" customHeight="1" x14ac:dyDescent="0.2">
      <c r="A73" s="37"/>
      <c r="B73" s="50"/>
      <c r="C73" s="51"/>
      <c r="D73" s="51"/>
      <c r="E73" s="51"/>
      <c r="F73" s="51"/>
      <c r="G73" s="51"/>
      <c r="H73" s="51"/>
      <c r="I73" s="51"/>
      <c r="J73" s="51"/>
      <c r="K73" s="51"/>
      <c r="L73" s="117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7" spans="1:31" s="2" customFormat="1" ht="6.95" customHeight="1" x14ac:dyDescent="0.2">
      <c r="A77" s="37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117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pans="1:31" s="2" customFormat="1" ht="24.95" customHeight="1" x14ac:dyDescent="0.2">
      <c r="A78" s="37"/>
      <c r="B78" s="38"/>
      <c r="C78" s="25" t="s">
        <v>156</v>
      </c>
      <c r="D78" s="39"/>
      <c r="E78" s="39"/>
      <c r="F78" s="39"/>
      <c r="G78" s="39"/>
      <c r="H78" s="39"/>
      <c r="I78" s="39"/>
      <c r="J78" s="39"/>
      <c r="K78" s="39"/>
      <c r="L78" s="117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pans="1:31" s="2" customFormat="1" ht="6.95" customHeight="1" x14ac:dyDescent="0.2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117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pans="1:31" s="2" customFormat="1" ht="12" customHeight="1" x14ac:dyDescent="0.2">
      <c r="A80" s="37"/>
      <c r="B80" s="38"/>
      <c r="C80" s="31" t="s">
        <v>16</v>
      </c>
      <c r="D80" s="39"/>
      <c r="E80" s="39"/>
      <c r="F80" s="39"/>
      <c r="G80" s="39"/>
      <c r="H80" s="39"/>
      <c r="I80" s="39"/>
      <c r="J80" s="39"/>
      <c r="K80" s="39"/>
      <c r="L80" s="117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pans="1:65" s="2" customFormat="1" ht="16.5" customHeight="1" x14ac:dyDescent="0.2">
      <c r="A81" s="37"/>
      <c r="B81" s="38"/>
      <c r="C81" s="39"/>
      <c r="D81" s="39"/>
      <c r="E81" s="457" t="str">
        <f>E7</f>
        <v>Vybudování PPO na stokové síti v oblasti Karlín - přeložka sběrače IX Šaldova - DPS</v>
      </c>
      <c r="F81" s="458"/>
      <c r="G81" s="458"/>
      <c r="H81" s="458"/>
      <c r="I81" s="39"/>
      <c r="J81" s="39"/>
      <c r="K81" s="39"/>
      <c r="L81" s="117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pans="1:65" s="1" customFormat="1" ht="12" customHeight="1" x14ac:dyDescent="0.2">
      <c r="B82" s="23"/>
      <c r="C82" s="31" t="s">
        <v>135</v>
      </c>
      <c r="D82" s="24"/>
      <c r="E82" s="24"/>
      <c r="F82" s="24"/>
      <c r="G82" s="24"/>
      <c r="H82" s="24"/>
      <c r="I82" s="24"/>
      <c r="J82" s="24"/>
      <c r="K82" s="24"/>
      <c r="L82" s="22"/>
    </row>
    <row r="83" spans="1:65" s="2" customFormat="1" ht="16.5" customHeight="1" x14ac:dyDescent="0.2">
      <c r="A83" s="37"/>
      <c r="B83" s="38"/>
      <c r="C83" s="39"/>
      <c r="D83" s="39"/>
      <c r="E83" s="457" t="s">
        <v>136</v>
      </c>
      <c r="F83" s="456"/>
      <c r="G83" s="456"/>
      <c r="H83" s="456"/>
      <c r="I83" s="39"/>
      <c r="J83" s="39"/>
      <c r="K83" s="39"/>
      <c r="L83" s="11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pans="1:65" s="2" customFormat="1" ht="12" customHeight="1" x14ac:dyDescent="0.2">
      <c r="A84" s="37"/>
      <c r="B84" s="38"/>
      <c r="C84" s="31" t="s">
        <v>137</v>
      </c>
      <c r="D84" s="39"/>
      <c r="E84" s="39"/>
      <c r="F84" s="39"/>
      <c r="G84" s="39"/>
      <c r="H84" s="39"/>
      <c r="I84" s="39"/>
      <c r="J84" s="39"/>
      <c r="K84" s="39"/>
      <c r="L84" s="117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pans="1:65" s="2" customFormat="1" ht="16.5" customHeight="1" x14ac:dyDescent="0.2">
      <c r="A85" s="37"/>
      <c r="B85" s="38"/>
      <c r="C85" s="39"/>
      <c r="D85" s="39"/>
      <c r="E85" s="436" t="str">
        <f>E11</f>
        <v>SO 07.1.2 - Přeložka sběrače IX Šaldova - přípojky</v>
      </c>
      <c r="F85" s="456"/>
      <c r="G85" s="456"/>
      <c r="H85" s="456"/>
      <c r="I85" s="39"/>
      <c r="J85" s="39"/>
      <c r="K85" s="39"/>
      <c r="L85" s="117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pans="1:65" s="2" customFormat="1" ht="6.95" customHeight="1" x14ac:dyDescent="0.2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11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pans="1:65" s="2" customFormat="1" ht="12" customHeight="1" x14ac:dyDescent="0.2">
      <c r="A87" s="37"/>
      <c r="B87" s="38"/>
      <c r="C87" s="31" t="s">
        <v>22</v>
      </c>
      <c r="D87" s="39"/>
      <c r="E87" s="39"/>
      <c r="F87" s="29" t="str">
        <f>F14</f>
        <v>Praha 8 - Karlín</v>
      </c>
      <c r="G87" s="39"/>
      <c r="H87" s="39"/>
      <c r="I87" s="31" t="s">
        <v>24</v>
      </c>
      <c r="J87" s="62" t="str">
        <f>IF(J14="","",J14)</f>
        <v>4. 4. 2025</v>
      </c>
      <c r="K87" s="39"/>
      <c r="L87" s="11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pans="1:65" s="2" customFormat="1" ht="6.95" customHeight="1" x14ac:dyDescent="0.2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11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pans="1:65" s="2" customFormat="1" ht="25.7" customHeight="1" x14ac:dyDescent="0.2">
      <c r="A89" s="37"/>
      <c r="B89" s="38"/>
      <c r="C89" s="31" t="s">
        <v>30</v>
      </c>
      <c r="D89" s="39"/>
      <c r="E89" s="39"/>
      <c r="F89" s="29" t="str">
        <f>E17</f>
        <v>Pražská vodohospodářská společnost a.s., Praha 6</v>
      </c>
      <c r="G89" s="39"/>
      <c r="H89" s="39"/>
      <c r="I89" s="31" t="s">
        <v>38</v>
      </c>
      <c r="J89" s="35" t="str">
        <f>E23</f>
        <v>Sweco a.s., Táborská 31, Praha 4</v>
      </c>
      <c r="K89" s="39"/>
      <c r="L89" s="11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pans="1:65" s="2" customFormat="1" ht="25.7" customHeight="1" x14ac:dyDescent="0.2">
      <c r="A90" s="37"/>
      <c r="B90" s="38"/>
      <c r="C90" s="31" t="s">
        <v>36</v>
      </c>
      <c r="D90" s="39"/>
      <c r="E90" s="39"/>
      <c r="F90" s="29" t="str">
        <f>IF(E20="","",E20)</f>
        <v>Vyplň údaj</v>
      </c>
      <c r="G90" s="39"/>
      <c r="H90" s="39"/>
      <c r="I90" s="31" t="s">
        <v>43</v>
      </c>
      <c r="J90" s="35" t="str">
        <f>E26</f>
        <v>Sweco a.s., Táborská 31, Praha 4</v>
      </c>
      <c r="K90" s="39"/>
      <c r="L90" s="11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pans="1:65" s="2" customFormat="1" ht="10.35" customHeight="1" x14ac:dyDescent="0.2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11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pans="1:65" s="11" customFormat="1" ht="29.25" customHeight="1" x14ac:dyDescent="0.2">
      <c r="A92" s="155"/>
      <c r="B92" s="156"/>
      <c r="C92" s="157" t="s">
        <v>157</v>
      </c>
      <c r="D92" s="158" t="s">
        <v>65</v>
      </c>
      <c r="E92" s="158" t="s">
        <v>61</v>
      </c>
      <c r="F92" s="158" t="s">
        <v>62</v>
      </c>
      <c r="G92" s="158" t="s">
        <v>158</v>
      </c>
      <c r="H92" s="158" t="s">
        <v>159</v>
      </c>
      <c r="I92" s="158" t="s">
        <v>160</v>
      </c>
      <c r="J92" s="158" t="s">
        <v>141</v>
      </c>
      <c r="K92" s="159" t="s">
        <v>161</v>
      </c>
      <c r="L92" s="160"/>
      <c r="M92" s="71" t="s">
        <v>79</v>
      </c>
      <c r="N92" s="72" t="s">
        <v>50</v>
      </c>
      <c r="O92" s="72" t="s">
        <v>162</v>
      </c>
      <c r="P92" s="72" t="s">
        <v>163</v>
      </c>
      <c r="Q92" s="72" t="s">
        <v>164</v>
      </c>
      <c r="R92" s="72" t="s">
        <v>165</v>
      </c>
      <c r="S92" s="72" t="s">
        <v>166</v>
      </c>
      <c r="T92" s="73" t="s">
        <v>167</v>
      </c>
      <c r="U92" s="155"/>
      <c r="V92" s="155"/>
      <c r="W92" s="155"/>
      <c r="X92" s="155"/>
      <c r="Y92" s="155"/>
      <c r="Z92" s="155"/>
      <c r="AA92" s="155"/>
      <c r="AB92" s="155"/>
      <c r="AC92" s="155"/>
      <c r="AD92" s="155"/>
      <c r="AE92" s="155"/>
    </row>
    <row r="93" spans="1:65" s="2" customFormat="1" ht="22.9" customHeight="1" x14ac:dyDescent="0.25">
      <c r="A93" s="37"/>
      <c r="B93" s="38"/>
      <c r="C93" s="78" t="s">
        <v>168</v>
      </c>
      <c r="D93" s="39"/>
      <c r="E93" s="39"/>
      <c r="F93" s="39"/>
      <c r="G93" s="39"/>
      <c r="H93" s="39"/>
      <c r="I93" s="39"/>
      <c r="J93" s="161">
        <f>BK93</f>
        <v>0</v>
      </c>
      <c r="K93" s="39"/>
      <c r="L93" s="42"/>
      <c r="M93" s="74"/>
      <c r="N93" s="162"/>
      <c r="O93" s="75"/>
      <c r="P93" s="163">
        <f>P94</f>
        <v>0</v>
      </c>
      <c r="Q93" s="75"/>
      <c r="R93" s="163">
        <f>R94</f>
        <v>173.16377159999999</v>
      </c>
      <c r="S93" s="75"/>
      <c r="T93" s="164">
        <f>T94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9" t="s">
        <v>80</v>
      </c>
      <c r="AU93" s="19" t="s">
        <v>142</v>
      </c>
      <c r="BK93" s="165">
        <f>BK94</f>
        <v>0</v>
      </c>
    </row>
    <row r="94" spans="1:65" s="12" customFormat="1" ht="25.9" customHeight="1" x14ac:dyDescent="0.2">
      <c r="B94" s="166"/>
      <c r="C94" s="167"/>
      <c r="D94" s="168" t="s">
        <v>80</v>
      </c>
      <c r="E94" s="169" t="s">
        <v>169</v>
      </c>
      <c r="F94" s="169" t="s">
        <v>170</v>
      </c>
      <c r="G94" s="167"/>
      <c r="H94" s="167"/>
      <c r="I94" s="170"/>
      <c r="J94" s="171">
        <f>BK94</f>
        <v>0</v>
      </c>
      <c r="K94" s="167"/>
      <c r="L94" s="172"/>
      <c r="M94" s="173"/>
      <c r="N94" s="174"/>
      <c r="O94" s="174"/>
      <c r="P94" s="175">
        <f>P95+P144+P154+P159+P172+P207+P212</f>
        <v>0</v>
      </c>
      <c r="Q94" s="174"/>
      <c r="R94" s="175">
        <f>R95+R144+R154+R159+R172+R207+R212</f>
        <v>173.16377159999999</v>
      </c>
      <c r="S94" s="174"/>
      <c r="T94" s="176">
        <f>T95+T144+T154+T159+T172+T207+T212</f>
        <v>0</v>
      </c>
      <c r="AR94" s="177" t="s">
        <v>88</v>
      </c>
      <c r="AT94" s="178" t="s">
        <v>80</v>
      </c>
      <c r="AU94" s="178" t="s">
        <v>81</v>
      </c>
      <c r="AY94" s="177" t="s">
        <v>171</v>
      </c>
      <c r="BK94" s="179">
        <f>BK95+BK144+BK154+BK159+BK172+BK207+BK212</f>
        <v>0</v>
      </c>
    </row>
    <row r="95" spans="1:65" s="12" customFormat="1" ht="22.9" customHeight="1" x14ac:dyDescent="0.2">
      <c r="B95" s="166"/>
      <c r="C95" s="167"/>
      <c r="D95" s="168" t="s">
        <v>80</v>
      </c>
      <c r="E95" s="180" t="s">
        <v>88</v>
      </c>
      <c r="F95" s="180" t="s">
        <v>172</v>
      </c>
      <c r="G95" s="167"/>
      <c r="H95" s="167"/>
      <c r="I95" s="170"/>
      <c r="J95" s="181">
        <f>BK95</f>
        <v>0</v>
      </c>
      <c r="K95" s="167"/>
      <c r="L95" s="172"/>
      <c r="M95" s="173"/>
      <c r="N95" s="174"/>
      <c r="O95" s="174"/>
      <c r="P95" s="175">
        <f>SUM(P96:P143)</f>
        <v>0</v>
      </c>
      <c r="Q95" s="174"/>
      <c r="R95" s="175">
        <f>SUM(R96:R143)</f>
        <v>163.00620000000001</v>
      </c>
      <c r="S95" s="174"/>
      <c r="T95" s="176">
        <f>SUM(T96:T143)</f>
        <v>0</v>
      </c>
      <c r="AR95" s="177" t="s">
        <v>88</v>
      </c>
      <c r="AT95" s="178" t="s">
        <v>80</v>
      </c>
      <c r="AU95" s="178" t="s">
        <v>88</v>
      </c>
      <c r="AY95" s="177" t="s">
        <v>171</v>
      </c>
      <c r="BK95" s="179">
        <f>SUM(BK96:BK143)</f>
        <v>0</v>
      </c>
    </row>
    <row r="96" spans="1:65" s="2" customFormat="1" ht="24.2" customHeight="1" x14ac:dyDescent="0.2">
      <c r="A96" s="37"/>
      <c r="B96" s="38"/>
      <c r="C96" s="182" t="s">
        <v>88</v>
      </c>
      <c r="D96" s="182" t="s">
        <v>173</v>
      </c>
      <c r="E96" s="183" t="s">
        <v>752</v>
      </c>
      <c r="F96" s="184" t="s">
        <v>753</v>
      </c>
      <c r="G96" s="185" t="s">
        <v>119</v>
      </c>
      <c r="H96" s="186">
        <v>92.975999999999999</v>
      </c>
      <c r="I96" s="187"/>
      <c r="J96" s="188">
        <f>ROUND(I96*H96,2)</f>
        <v>0</v>
      </c>
      <c r="K96" s="184" t="s">
        <v>196</v>
      </c>
      <c r="L96" s="42"/>
      <c r="M96" s="189" t="s">
        <v>79</v>
      </c>
      <c r="N96" s="190" t="s">
        <v>51</v>
      </c>
      <c r="O96" s="67"/>
      <c r="P96" s="191">
        <f>O96*H96</f>
        <v>0</v>
      </c>
      <c r="Q96" s="191">
        <v>0</v>
      </c>
      <c r="R96" s="191">
        <f>Q96*H96</f>
        <v>0</v>
      </c>
      <c r="S96" s="191">
        <v>0</v>
      </c>
      <c r="T96" s="192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193" t="s">
        <v>178</v>
      </c>
      <c r="AT96" s="193" t="s">
        <v>173</v>
      </c>
      <c r="AU96" s="193" t="s">
        <v>90</v>
      </c>
      <c r="AY96" s="19" t="s">
        <v>171</v>
      </c>
      <c r="BE96" s="194">
        <f>IF(N96="základní",J96,0)</f>
        <v>0</v>
      </c>
      <c r="BF96" s="194">
        <f>IF(N96="snížená",J96,0)</f>
        <v>0</v>
      </c>
      <c r="BG96" s="194">
        <f>IF(N96="zákl. přenesená",J96,0)</f>
        <v>0</v>
      </c>
      <c r="BH96" s="194">
        <f>IF(N96="sníž. přenesená",J96,0)</f>
        <v>0</v>
      </c>
      <c r="BI96" s="194">
        <f>IF(N96="nulová",J96,0)</f>
        <v>0</v>
      </c>
      <c r="BJ96" s="19" t="s">
        <v>88</v>
      </c>
      <c r="BK96" s="194">
        <f>ROUND(I96*H96,2)</f>
        <v>0</v>
      </c>
      <c r="BL96" s="19" t="s">
        <v>178</v>
      </c>
      <c r="BM96" s="193" t="s">
        <v>754</v>
      </c>
    </row>
    <row r="97" spans="1:65" s="2" customFormat="1" x14ac:dyDescent="0.2">
      <c r="A97" s="37"/>
      <c r="B97" s="38"/>
      <c r="C97" s="39"/>
      <c r="D97" s="228" t="s">
        <v>198</v>
      </c>
      <c r="E97" s="39"/>
      <c r="F97" s="229" t="s">
        <v>755</v>
      </c>
      <c r="G97" s="39"/>
      <c r="H97" s="39"/>
      <c r="I97" s="230"/>
      <c r="J97" s="39"/>
      <c r="K97" s="39"/>
      <c r="L97" s="42"/>
      <c r="M97" s="231"/>
      <c r="N97" s="232"/>
      <c r="O97" s="67"/>
      <c r="P97" s="67"/>
      <c r="Q97" s="67"/>
      <c r="R97" s="67"/>
      <c r="S97" s="67"/>
      <c r="T97" s="68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9" t="s">
        <v>198</v>
      </c>
      <c r="AU97" s="19" t="s">
        <v>90</v>
      </c>
    </row>
    <row r="98" spans="1:65" s="13" customFormat="1" x14ac:dyDescent="0.2">
      <c r="B98" s="195"/>
      <c r="C98" s="196"/>
      <c r="D98" s="197" t="s">
        <v>180</v>
      </c>
      <c r="E98" s="198" t="s">
        <v>79</v>
      </c>
      <c r="F98" s="199" t="s">
        <v>756</v>
      </c>
      <c r="G98" s="196"/>
      <c r="H98" s="198" t="s">
        <v>79</v>
      </c>
      <c r="I98" s="200"/>
      <c r="J98" s="196"/>
      <c r="K98" s="196"/>
      <c r="L98" s="201"/>
      <c r="M98" s="202"/>
      <c r="N98" s="203"/>
      <c r="O98" s="203"/>
      <c r="P98" s="203"/>
      <c r="Q98" s="203"/>
      <c r="R98" s="203"/>
      <c r="S98" s="203"/>
      <c r="T98" s="204"/>
      <c r="AT98" s="205" t="s">
        <v>180</v>
      </c>
      <c r="AU98" s="205" t="s">
        <v>90</v>
      </c>
      <c r="AV98" s="13" t="s">
        <v>88</v>
      </c>
      <c r="AW98" s="13" t="s">
        <v>42</v>
      </c>
      <c r="AX98" s="13" t="s">
        <v>81</v>
      </c>
      <c r="AY98" s="205" t="s">
        <v>171</v>
      </c>
    </row>
    <row r="99" spans="1:65" s="14" customFormat="1" x14ac:dyDescent="0.2">
      <c r="B99" s="206"/>
      <c r="C99" s="207"/>
      <c r="D99" s="197" t="s">
        <v>180</v>
      </c>
      <c r="E99" s="208" t="s">
        <v>79</v>
      </c>
      <c r="F99" s="209" t="s">
        <v>757</v>
      </c>
      <c r="G99" s="207"/>
      <c r="H99" s="210">
        <v>92.975999999999999</v>
      </c>
      <c r="I99" s="211"/>
      <c r="J99" s="207"/>
      <c r="K99" s="207"/>
      <c r="L99" s="212"/>
      <c r="M99" s="213"/>
      <c r="N99" s="214"/>
      <c r="O99" s="214"/>
      <c r="P99" s="214"/>
      <c r="Q99" s="214"/>
      <c r="R99" s="214"/>
      <c r="S99" s="214"/>
      <c r="T99" s="215"/>
      <c r="AT99" s="216" t="s">
        <v>180</v>
      </c>
      <c r="AU99" s="216" t="s">
        <v>90</v>
      </c>
      <c r="AV99" s="14" t="s">
        <v>90</v>
      </c>
      <c r="AW99" s="14" t="s">
        <v>42</v>
      </c>
      <c r="AX99" s="14" t="s">
        <v>81</v>
      </c>
      <c r="AY99" s="216" t="s">
        <v>171</v>
      </c>
    </row>
    <row r="100" spans="1:65" s="15" customFormat="1" x14ac:dyDescent="0.2">
      <c r="B100" s="217"/>
      <c r="C100" s="218"/>
      <c r="D100" s="197" t="s">
        <v>180</v>
      </c>
      <c r="E100" s="219" t="s">
        <v>738</v>
      </c>
      <c r="F100" s="220" t="s">
        <v>183</v>
      </c>
      <c r="G100" s="218"/>
      <c r="H100" s="221">
        <v>92.975999999999999</v>
      </c>
      <c r="I100" s="222"/>
      <c r="J100" s="218"/>
      <c r="K100" s="218"/>
      <c r="L100" s="223"/>
      <c r="M100" s="224"/>
      <c r="N100" s="225"/>
      <c r="O100" s="225"/>
      <c r="P100" s="225"/>
      <c r="Q100" s="225"/>
      <c r="R100" s="225"/>
      <c r="S100" s="225"/>
      <c r="T100" s="226"/>
      <c r="AT100" s="227" t="s">
        <v>180</v>
      </c>
      <c r="AU100" s="227" t="s">
        <v>90</v>
      </c>
      <c r="AV100" s="15" t="s">
        <v>178</v>
      </c>
      <c r="AW100" s="15" t="s">
        <v>42</v>
      </c>
      <c r="AX100" s="15" t="s">
        <v>88</v>
      </c>
      <c r="AY100" s="227" t="s">
        <v>171</v>
      </c>
    </row>
    <row r="101" spans="1:65" s="2" customFormat="1" ht="24.2" customHeight="1" x14ac:dyDescent="0.2">
      <c r="A101" s="37"/>
      <c r="B101" s="38"/>
      <c r="C101" s="182" t="s">
        <v>90</v>
      </c>
      <c r="D101" s="182" t="s">
        <v>173</v>
      </c>
      <c r="E101" s="183" t="s">
        <v>758</v>
      </c>
      <c r="F101" s="184" t="s">
        <v>759</v>
      </c>
      <c r="G101" s="185" t="s">
        <v>127</v>
      </c>
      <c r="H101" s="186">
        <v>160</v>
      </c>
      <c r="I101" s="187"/>
      <c r="J101" s="188">
        <f>ROUND(I101*H101,2)</f>
        <v>0</v>
      </c>
      <c r="K101" s="184" t="s">
        <v>196</v>
      </c>
      <c r="L101" s="42"/>
      <c r="M101" s="189" t="s">
        <v>79</v>
      </c>
      <c r="N101" s="190" t="s">
        <v>51</v>
      </c>
      <c r="O101" s="67"/>
      <c r="P101" s="191">
        <f>O101*H101</f>
        <v>0</v>
      </c>
      <c r="Q101" s="191">
        <v>6.2E-4</v>
      </c>
      <c r="R101" s="191">
        <f>Q101*H101</f>
        <v>9.9199999999999997E-2</v>
      </c>
      <c r="S101" s="191">
        <v>0</v>
      </c>
      <c r="T101" s="192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193" t="s">
        <v>178</v>
      </c>
      <c r="AT101" s="193" t="s">
        <v>173</v>
      </c>
      <c r="AU101" s="193" t="s">
        <v>90</v>
      </c>
      <c r="AY101" s="19" t="s">
        <v>171</v>
      </c>
      <c r="BE101" s="194">
        <f>IF(N101="základní",J101,0)</f>
        <v>0</v>
      </c>
      <c r="BF101" s="194">
        <f>IF(N101="snížená",J101,0)</f>
        <v>0</v>
      </c>
      <c r="BG101" s="194">
        <f>IF(N101="zákl. přenesená",J101,0)</f>
        <v>0</v>
      </c>
      <c r="BH101" s="194">
        <f>IF(N101="sníž. přenesená",J101,0)</f>
        <v>0</v>
      </c>
      <c r="BI101" s="194">
        <f>IF(N101="nulová",J101,0)</f>
        <v>0</v>
      </c>
      <c r="BJ101" s="19" t="s">
        <v>88</v>
      </c>
      <c r="BK101" s="194">
        <f>ROUND(I101*H101,2)</f>
        <v>0</v>
      </c>
      <c r="BL101" s="19" t="s">
        <v>178</v>
      </c>
      <c r="BM101" s="193" t="s">
        <v>760</v>
      </c>
    </row>
    <row r="102" spans="1:65" s="2" customFormat="1" x14ac:dyDescent="0.2">
      <c r="A102" s="37"/>
      <c r="B102" s="38"/>
      <c r="C102" s="39"/>
      <c r="D102" s="228" t="s">
        <v>198</v>
      </c>
      <c r="E102" s="39"/>
      <c r="F102" s="229" t="s">
        <v>761</v>
      </c>
      <c r="G102" s="39"/>
      <c r="H102" s="39"/>
      <c r="I102" s="230"/>
      <c r="J102" s="39"/>
      <c r="K102" s="39"/>
      <c r="L102" s="42"/>
      <c r="M102" s="231"/>
      <c r="N102" s="232"/>
      <c r="O102" s="67"/>
      <c r="P102" s="67"/>
      <c r="Q102" s="67"/>
      <c r="R102" s="67"/>
      <c r="S102" s="67"/>
      <c r="T102" s="68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T102" s="19" t="s">
        <v>198</v>
      </c>
      <c r="AU102" s="19" t="s">
        <v>90</v>
      </c>
    </row>
    <row r="103" spans="1:65" s="13" customFormat="1" x14ac:dyDescent="0.2">
      <c r="B103" s="195"/>
      <c r="C103" s="196"/>
      <c r="D103" s="197" t="s">
        <v>180</v>
      </c>
      <c r="E103" s="198" t="s">
        <v>79</v>
      </c>
      <c r="F103" s="199" t="s">
        <v>756</v>
      </c>
      <c r="G103" s="196"/>
      <c r="H103" s="198" t="s">
        <v>79</v>
      </c>
      <c r="I103" s="200"/>
      <c r="J103" s="196"/>
      <c r="K103" s="196"/>
      <c r="L103" s="201"/>
      <c r="M103" s="202"/>
      <c r="N103" s="203"/>
      <c r="O103" s="203"/>
      <c r="P103" s="203"/>
      <c r="Q103" s="203"/>
      <c r="R103" s="203"/>
      <c r="S103" s="203"/>
      <c r="T103" s="204"/>
      <c r="AT103" s="205" t="s">
        <v>180</v>
      </c>
      <c r="AU103" s="205" t="s">
        <v>90</v>
      </c>
      <c r="AV103" s="13" t="s">
        <v>88</v>
      </c>
      <c r="AW103" s="13" t="s">
        <v>42</v>
      </c>
      <c r="AX103" s="13" t="s">
        <v>81</v>
      </c>
      <c r="AY103" s="205" t="s">
        <v>171</v>
      </c>
    </row>
    <row r="104" spans="1:65" s="14" customFormat="1" x14ac:dyDescent="0.2">
      <c r="B104" s="206"/>
      <c r="C104" s="207"/>
      <c r="D104" s="197" t="s">
        <v>180</v>
      </c>
      <c r="E104" s="208" t="s">
        <v>79</v>
      </c>
      <c r="F104" s="209" t="s">
        <v>762</v>
      </c>
      <c r="G104" s="207"/>
      <c r="H104" s="210">
        <v>160</v>
      </c>
      <c r="I104" s="211"/>
      <c r="J104" s="207"/>
      <c r="K104" s="207"/>
      <c r="L104" s="212"/>
      <c r="M104" s="213"/>
      <c r="N104" s="214"/>
      <c r="O104" s="214"/>
      <c r="P104" s="214"/>
      <c r="Q104" s="214"/>
      <c r="R104" s="214"/>
      <c r="S104" s="214"/>
      <c r="T104" s="215"/>
      <c r="AT104" s="216" t="s">
        <v>180</v>
      </c>
      <c r="AU104" s="216" t="s">
        <v>90</v>
      </c>
      <c r="AV104" s="14" t="s">
        <v>90</v>
      </c>
      <c r="AW104" s="14" t="s">
        <v>42</v>
      </c>
      <c r="AX104" s="14" t="s">
        <v>81</v>
      </c>
      <c r="AY104" s="216" t="s">
        <v>171</v>
      </c>
    </row>
    <row r="105" spans="1:65" s="15" customFormat="1" x14ac:dyDescent="0.2">
      <c r="B105" s="217"/>
      <c r="C105" s="218"/>
      <c r="D105" s="197" t="s">
        <v>180</v>
      </c>
      <c r="E105" s="219" t="s">
        <v>79</v>
      </c>
      <c r="F105" s="220" t="s">
        <v>183</v>
      </c>
      <c r="G105" s="218"/>
      <c r="H105" s="221">
        <v>160</v>
      </c>
      <c r="I105" s="222"/>
      <c r="J105" s="218"/>
      <c r="K105" s="218"/>
      <c r="L105" s="223"/>
      <c r="M105" s="224"/>
      <c r="N105" s="225"/>
      <c r="O105" s="225"/>
      <c r="P105" s="225"/>
      <c r="Q105" s="225"/>
      <c r="R105" s="225"/>
      <c r="S105" s="225"/>
      <c r="T105" s="226"/>
      <c r="AT105" s="227" t="s">
        <v>180</v>
      </c>
      <c r="AU105" s="227" t="s">
        <v>90</v>
      </c>
      <c r="AV105" s="15" t="s">
        <v>178</v>
      </c>
      <c r="AW105" s="15" t="s">
        <v>42</v>
      </c>
      <c r="AX105" s="15" t="s">
        <v>88</v>
      </c>
      <c r="AY105" s="227" t="s">
        <v>171</v>
      </c>
    </row>
    <row r="106" spans="1:65" s="2" customFormat="1" ht="24.2" customHeight="1" x14ac:dyDescent="0.2">
      <c r="A106" s="37"/>
      <c r="B106" s="38"/>
      <c r="C106" s="182" t="s">
        <v>193</v>
      </c>
      <c r="D106" s="182" t="s">
        <v>173</v>
      </c>
      <c r="E106" s="183" t="s">
        <v>763</v>
      </c>
      <c r="F106" s="184" t="s">
        <v>764</v>
      </c>
      <c r="G106" s="185" t="s">
        <v>127</v>
      </c>
      <c r="H106" s="186">
        <v>160</v>
      </c>
      <c r="I106" s="187"/>
      <c r="J106" s="188">
        <f>ROUND(I106*H106,2)</f>
        <v>0</v>
      </c>
      <c r="K106" s="184" t="s">
        <v>196</v>
      </c>
      <c r="L106" s="42"/>
      <c r="M106" s="189" t="s">
        <v>79</v>
      </c>
      <c r="N106" s="190" t="s">
        <v>51</v>
      </c>
      <c r="O106" s="67"/>
      <c r="P106" s="191">
        <f>O106*H106</f>
        <v>0</v>
      </c>
      <c r="Q106" s="191">
        <v>0</v>
      </c>
      <c r="R106" s="191">
        <f>Q106*H106</f>
        <v>0</v>
      </c>
      <c r="S106" s="191">
        <v>0</v>
      </c>
      <c r="T106" s="192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193" t="s">
        <v>178</v>
      </c>
      <c r="AT106" s="193" t="s">
        <v>173</v>
      </c>
      <c r="AU106" s="193" t="s">
        <v>90</v>
      </c>
      <c r="AY106" s="19" t="s">
        <v>171</v>
      </c>
      <c r="BE106" s="194">
        <f>IF(N106="základní",J106,0)</f>
        <v>0</v>
      </c>
      <c r="BF106" s="194">
        <f>IF(N106="snížená",J106,0)</f>
        <v>0</v>
      </c>
      <c r="BG106" s="194">
        <f>IF(N106="zákl. přenesená",J106,0)</f>
        <v>0</v>
      </c>
      <c r="BH106" s="194">
        <f>IF(N106="sníž. přenesená",J106,0)</f>
        <v>0</v>
      </c>
      <c r="BI106" s="194">
        <f>IF(N106="nulová",J106,0)</f>
        <v>0</v>
      </c>
      <c r="BJ106" s="19" t="s">
        <v>88</v>
      </c>
      <c r="BK106" s="194">
        <f>ROUND(I106*H106,2)</f>
        <v>0</v>
      </c>
      <c r="BL106" s="19" t="s">
        <v>178</v>
      </c>
      <c r="BM106" s="193" t="s">
        <v>765</v>
      </c>
    </row>
    <row r="107" spans="1:65" s="2" customFormat="1" x14ac:dyDescent="0.2">
      <c r="A107" s="37"/>
      <c r="B107" s="38"/>
      <c r="C107" s="39"/>
      <c r="D107" s="228" t="s">
        <v>198</v>
      </c>
      <c r="E107" s="39"/>
      <c r="F107" s="229" t="s">
        <v>766</v>
      </c>
      <c r="G107" s="39"/>
      <c r="H107" s="39"/>
      <c r="I107" s="230"/>
      <c r="J107" s="39"/>
      <c r="K107" s="39"/>
      <c r="L107" s="42"/>
      <c r="M107" s="231"/>
      <c r="N107" s="232"/>
      <c r="O107" s="67"/>
      <c r="P107" s="67"/>
      <c r="Q107" s="67"/>
      <c r="R107" s="67"/>
      <c r="S107" s="67"/>
      <c r="T107" s="68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19" t="s">
        <v>198</v>
      </c>
      <c r="AU107" s="19" t="s">
        <v>90</v>
      </c>
    </row>
    <row r="108" spans="1:65" s="2" customFormat="1" ht="33" customHeight="1" x14ac:dyDescent="0.2">
      <c r="A108" s="37"/>
      <c r="B108" s="38"/>
      <c r="C108" s="182" t="s">
        <v>178</v>
      </c>
      <c r="D108" s="182" t="s">
        <v>173</v>
      </c>
      <c r="E108" s="183" t="s">
        <v>767</v>
      </c>
      <c r="F108" s="184" t="s">
        <v>768</v>
      </c>
      <c r="G108" s="185" t="s">
        <v>119</v>
      </c>
      <c r="H108" s="186">
        <v>92.975999999999999</v>
      </c>
      <c r="I108" s="187"/>
      <c r="J108" s="188">
        <f>ROUND(I108*H108,2)</f>
        <v>0</v>
      </c>
      <c r="K108" s="184" t="s">
        <v>196</v>
      </c>
      <c r="L108" s="42"/>
      <c r="M108" s="189" t="s">
        <v>79</v>
      </c>
      <c r="N108" s="190" t="s">
        <v>51</v>
      </c>
      <c r="O108" s="67"/>
      <c r="P108" s="191">
        <f>O108*H108</f>
        <v>0</v>
      </c>
      <c r="Q108" s="191">
        <v>0</v>
      </c>
      <c r="R108" s="191">
        <f>Q108*H108</f>
        <v>0</v>
      </c>
      <c r="S108" s="191">
        <v>0</v>
      </c>
      <c r="T108" s="192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193" t="s">
        <v>178</v>
      </c>
      <c r="AT108" s="193" t="s">
        <v>173</v>
      </c>
      <c r="AU108" s="193" t="s">
        <v>90</v>
      </c>
      <c r="AY108" s="19" t="s">
        <v>171</v>
      </c>
      <c r="BE108" s="194">
        <f>IF(N108="základní",J108,0)</f>
        <v>0</v>
      </c>
      <c r="BF108" s="194">
        <f>IF(N108="snížená",J108,0)</f>
        <v>0</v>
      </c>
      <c r="BG108" s="194">
        <f>IF(N108="zákl. přenesená",J108,0)</f>
        <v>0</v>
      </c>
      <c r="BH108" s="194">
        <f>IF(N108="sníž. přenesená",J108,0)</f>
        <v>0</v>
      </c>
      <c r="BI108" s="194">
        <f>IF(N108="nulová",J108,0)</f>
        <v>0</v>
      </c>
      <c r="BJ108" s="19" t="s">
        <v>88</v>
      </c>
      <c r="BK108" s="194">
        <f>ROUND(I108*H108,2)</f>
        <v>0</v>
      </c>
      <c r="BL108" s="19" t="s">
        <v>178</v>
      </c>
      <c r="BM108" s="193" t="s">
        <v>769</v>
      </c>
    </row>
    <row r="109" spans="1:65" s="2" customFormat="1" x14ac:dyDescent="0.2">
      <c r="A109" s="37"/>
      <c r="B109" s="38"/>
      <c r="C109" s="39"/>
      <c r="D109" s="228" t="s">
        <v>198</v>
      </c>
      <c r="E109" s="39"/>
      <c r="F109" s="229" t="s">
        <v>770</v>
      </c>
      <c r="G109" s="39"/>
      <c r="H109" s="39"/>
      <c r="I109" s="230"/>
      <c r="J109" s="39"/>
      <c r="K109" s="39"/>
      <c r="L109" s="42"/>
      <c r="M109" s="231"/>
      <c r="N109" s="232"/>
      <c r="O109" s="67"/>
      <c r="P109" s="67"/>
      <c r="Q109" s="67"/>
      <c r="R109" s="67"/>
      <c r="S109" s="67"/>
      <c r="T109" s="68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19" t="s">
        <v>198</v>
      </c>
      <c r="AU109" s="19" t="s">
        <v>90</v>
      </c>
    </row>
    <row r="110" spans="1:65" s="13" customFormat="1" x14ac:dyDescent="0.2">
      <c r="B110" s="195"/>
      <c r="C110" s="196"/>
      <c r="D110" s="197" t="s">
        <v>180</v>
      </c>
      <c r="E110" s="198" t="s">
        <v>79</v>
      </c>
      <c r="F110" s="199" t="s">
        <v>756</v>
      </c>
      <c r="G110" s="196"/>
      <c r="H110" s="198" t="s">
        <v>79</v>
      </c>
      <c r="I110" s="200"/>
      <c r="J110" s="196"/>
      <c r="K110" s="196"/>
      <c r="L110" s="201"/>
      <c r="M110" s="202"/>
      <c r="N110" s="203"/>
      <c r="O110" s="203"/>
      <c r="P110" s="203"/>
      <c r="Q110" s="203"/>
      <c r="R110" s="203"/>
      <c r="S110" s="203"/>
      <c r="T110" s="204"/>
      <c r="AT110" s="205" t="s">
        <v>180</v>
      </c>
      <c r="AU110" s="205" t="s">
        <v>90</v>
      </c>
      <c r="AV110" s="13" t="s">
        <v>88</v>
      </c>
      <c r="AW110" s="13" t="s">
        <v>42</v>
      </c>
      <c r="AX110" s="13" t="s">
        <v>81</v>
      </c>
      <c r="AY110" s="205" t="s">
        <v>171</v>
      </c>
    </row>
    <row r="111" spans="1:65" s="14" customFormat="1" x14ac:dyDescent="0.2">
      <c r="B111" s="206"/>
      <c r="C111" s="207"/>
      <c r="D111" s="197" t="s">
        <v>180</v>
      </c>
      <c r="E111" s="208" t="s">
        <v>79</v>
      </c>
      <c r="F111" s="209" t="s">
        <v>738</v>
      </c>
      <c r="G111" s="207"/>
      <c r="H111" s="210">
        <v>92.975999999999999</v>
      </c>
      <c r="I111" s="211"/>
      <c r="J111" s="207"/>
      <c r="K111" s="207"/>
      <c r="L111" s="212"/>
      <c r="M111" s="213"/>
      <c r="N111" s="214"/>
      <c r="O111" s="214"/>
      <c r="P111" s="214"/>
      <c r="Q111" s="214"/>
      <c r="R111" s="214"/>
      <c r="S111" s="214"/>
      <c r="T111" s="215"/>
      <c r="AT111" s="216" t="s">
        <v>180</v>
      </c>
      <c r="AU111" s="216" t="s">
        <v>90</v>
      </c>
      <c r="AV111" s="14" t="s">
        <v>90</v>
      </c>
      <c r="AW111" s="14" t="s">
        <v>42</v>
      </c>
      <c r="AX111" s="14" t="s">
        <v>81</v>
      </c>
      <c r="AY111" s="216" t="s">
        <v>171</v>
      </c>
    </row>
    <row r="112" spans="1:65" s="15" customFormat="1" x14ac:dyDescent="0.2">
      <c r="B112" s="217"/>
      <c r="C112" s="218"/>
      <c r="D112" s="197" t="s">
        <v>180</v>
      </c>
      <c r="E112" s="219" t="s">
        <v>79</v>
      </c>
      <c r="F112" s="220" t="s">
        <v>183</v>
      </c>
      <c r="G112" s="218"/>
      <c r="H112" s="221">
        <v>92.975999999999999</v>
      </c>
      <c r="I112" s="222"/>
      <c r="J112" s="218"/>
      <c r="K112" s="218"/>
      <c r="L112" s="223"/>
      <c r="M112" s="224"/>
      <c r="N112" s="225"/>
      <c r="O112" s="225"/>
      <c r="P112" s="225"/>
      <c r="Q112" s="225"/>
      <c r="R112" s="225"/>
      <c r="S112" s="225"/>
      <c r="T112" s="226"/>
      <c r="AT112" s="227" t="s">
        <v>180</v>
      </c>
      <c r="AU112" s="227" t="s">
        <v>90</v>
      </c>
      <c r="AV112" s="15" t="s">
        <v>178</v>
      </c>
      <c r="AW112" s="15" t="s">
        <v>42</v>
      </c>
      <c r="AX112" s="15" t="s">
        <v>88</v>
      </c>
      <c r="AY112" s="227" t="s">
        <v>171</v>
      </c>
    </row>
    <row r="113" spans="1:65" s="2" customFormat="1" ht="16.5" customHeight="1" x14ac:dyDescent="0.2">
      <c r="A113" s="37"/>
      <c r="B113" s="38"/>
      <c r="C113" s="182" t="s">
        <v>208</v>
      </c>
      <c r="D113" s="182" t="s">
        <v>173</v>
      </c>
      <c r="E113" s="183" t="s">
        <v>624</v>
      </c>
      <c r="F113" s="184" t="s">
        <v>625</v>
      </c>
      <c r="G113" s="185" t="s">
        <v>119</v>
      </c>
      <c r="H113" s="186">
        <v>79.311999999999998</v>
      </c>
      <c r="I113" s="187"/>
      <c r="J113" s="188">
        <f>ROUND(I113*H113,2)</f>
        <v>0</v>
      </c>
      <c r="K113" s="184" t="s">
        <v>177</v>
      </c>
      <c r="L113" s="42"/>
      <c r="M113" s="189" t="s">
        <v>79</v>
      </c>
      <c r="N113" s="190" t="s">
        <v>51</v>
      </c>
      <c r="O113" s="67"/>
      <c r="P113" s="191">
        <f>O113*H113</f>
        <v>0</v>
      </c>
      <c r="Q113" s="191">
        <v>0</v>
      </c>
      <c r="R113" s="191">
        <f>Q113*H113</f>
        <v>0</v>
      </c>
      <c r="S113" s="191">
        <v>0</v>
      </c>
      <c r="T113" s="192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193" t="s">
        <v>178</v>
      </c>
      <c r="AT113" s="193" t="s">
        <v>173</v>
      </c>
      <c r="AU113" s="193" t="s">
        <v>90</v>
      </c>
      <c r="AY113" s="19" t="s">
        <v>171</v>
      </c>
      <c r="BE113" s="194">
        <f>IF(N113="základní",J113,0)</f>
        <v>0</v>
      </c>
      <c r="BF113" s="194">
        <f>IF(N113="snížená",J113,0)</f>
        <v>0</v>
      </c>
      <c r="BG113" s="194">
        <f>IF(N113="zákl. přenesená",J113,0)</f>
        <v>0</v>
      </c>
      <c r="BH113" s="194">
        <f>IF(N113="sníž. přenesená",J113,0)</f>
        <v>0</v>
      </c>
      <c r="BI113" s="194">
        <f>IF(N113="nulová",J113,0)</f>
        <v>0</v>
      </c>
      <c r="BJ113" s="19" t="s">
        <v>88</v>
      </c>
      <c r="BK113" s="194">
        <f>ROUND(I113*H113,2)</f>
        <v>0</v>
      </c>
      <c r="BL113" s="19" t="s">
        <v>178</v>
      </c>
      <c r="BM113" s="193" t="s">
        <v>771</v>
      </c>
    </row>
    <row r="114" spans="1:65" s="13" customFormat="1" x14ac:dyDescent="0.2">
      <c r="B114" s="195"/>
      <c r="C114" s="196"/>
      <c r="D114" s="197" t="s">
        <v>180</v>
      </c>
      <c r="E114" s="198" t="s">
        <v>79</v>
      </c>
      <c r="F114" s="199" t="s">
        <v>756</v>
      </c>
      <c r="G114" s="196"/>
      <c r="H114" s="198" t="s">
        <v>79</v>
      </c>
      <c r="I114" s="200"/>
      <c r="J114" s="196"/>
      <c r="K114" s="196"/>
      <c r="L114" s="201"/>
      <c r="M114" s="202"/>
      <c r="N114" s="203"/>
      <c r="O114" s="203"/>
      <c r="P114" s="203"/>
      <c r="Q114" s="203"/>
      <c r="R114" s="203"/>
      <c r="S114" s="203"/>
      <c r="T114" s="204"/>
      <c r="AT114" s="205" t="s">
        <v>180</v>
      </c>
      <c r="AU114" s="205" t="s">
        <v>90</v>
      </c>
      <c r="AV114" s="13" t="s">
        <v>88</v>
      </c>
      <c r="AW114" s="13" t="s">
        <v>42</v>
      </c>
      <c r="AX114" s="13" t="s">
        <v>81</v>
      </c>
      <c r="AY114" s="205" t="s">
        <v>171</v>
      </c>
    </row>
    <row r="115" spans="1:65" s="14" customFormat="1" x14ac:dyDescent="0.2">
      <c r="B115" s="206"/>
      <c r="C115" s="207"/>
      <c r="D115" s="197" t="s">
        <v>180</v>
      </c>
      <c r="E115" s="208" t="s">
        <v>79</v>
      </c>
      <c r="F115" s="209" t="s">
        <v>772</v>
      </c>
      <c r="G115" s="207"/>
      <c r="H115" s="210">
        <v>79.311999999999998</v>
      </c>
      <c r="I115" s="211"/>
      <c r="J115" s="207"/>
      <c r="K115" s="207"/>
      <c r="L115" s="212"/>
      <c r="M115" s="213"/>
      <c r="N115" s="214"/>
      <c r="O115" s="214"/>
      <c r="P115" s="214"/>
      <c r="Q115" s="214"/>
      <c r="R115" s="214"/>
      <c r="S115" s="214"/>
      <c r="T115" s="215"/>
      <c r="AT115" s="216" t="s">
        <v>180</v>
      </c>
      <c r="AU115" s="216" t="s">
        <v>90</v>
      </c>
      <c r="AV115" s="14" t="s">
        <v>90</v>
      </c>
      <c r="AW115" s="14" t="s">
        <v>42</v>
      </c>
      <c r="AX115" s="14" t="s">
        <v>81</v>
      </c>
      <c r="AY115" s="216" t="s">
        <v>171</v>
      </c>
    </row>
    <row r="116" spans="1:65" s="15" customFormat="1" x14ac:dyDescent="0.2">
      <c r="B116" s="217"/>
      <c r="C116" s="218"/>
      <c r="D116" s="197" t="s">
        <v>180</v>
      </c>
      <c r="E116" s="219" t="s">
        <v>79</v>
      </c>
      <c r="F116" s="220" t="s">
        <v>183</v>
      </c>
      <c r="G116" s="218"/>
      <c r="H116" s="221">
        <v>79.311999999999998</v>
      </c>
      <c r="I116" s="222"/>
      <c r="J116" s="218"/>
      <c r="K116" s="218"/>
      <c r="L116" s="223"/>
      <c r="M116" s="224"/>
      <c r="N116" s="225"/>
      <c r="O116" s="225"/>
      <c r="P116" s="225"/>
      <c r="Q116" s="225"/>
      <c r="R116" s="225"/>
      <c r="S116" s="225"/>
      <c r="T116" s="226"/>
      <c r="AT116" s="227" t="s">
        <v>180</v>
      </c>
      <c r="AU116" s="227" t="s">
        <v>90</v>
      </c>
      <c r="AV116" s="15" t="s">
        <v>178</v>
      </c>
      <c r="AW116" s="15" t="s">
        <v>42</v>
      </c>
      <c r="AX116" s="15" t="s">
        <v>88</v>
      </c>
      <c r="AY116" s="227" t="s">
        <v>171</v>
      </c>
    </row>
    <row r="117" spans="1:65" s="2" customFormat="1" ht="16.5" customHeight="1" x14ac:dyDescent="0.2">
      <c r="A117" s="37"/>
      <c r="B117" s="38"/>
      <c r="C117" s="182" t="s">
        <v>217</v>
      </c>
      <c r="D117" s="182" t="s">
        <v>173</v>
      </c>
      <c r="E117" s="183" t="s">
        <v>773</v>
      </c>
      <c r="F117" s="184" t="s">
        <v>774</v>
      </c>
      <c r="G117" s="185" t="s">
        <v>119</v>
      </c>
      <c r="H117" s="186">
        <v>92.975999999999999</v>
      </c>
      <c r="I117" s="187"/>
      <c r="J117" s="188">
        <f>ROUND(I117*H117,2)</f>
        <v>0</v>
      </c>
      <c r="K117" s="184" t="s">
        <v>177</v>
      </c>
      <c r="L117" s="42"/>
      <c r="M117" s="189" t="s">
        <v>79</v>
      </c>
      <c r="N117" s="190" t="s">
        <v>51</v>
      </c>
      <c r="O117" s="67"/>
      <c r="P117" s="191">
        <f>O117*H117</f>
        <v>0</v>
      </c>
      <c r="Q117" s="191">
        <v>0</v>
      </c>
      <c r="R117" s="191">
        <f>Q117*H117</f>
        <v>0</v>
      </c>
      <c r="S117" s="191">
        <v>0</v>
      </c>
      <c r="T117" s="192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193" t="s">
        <v>178</v>
      </c>
      <c r="AT117" s="193" t="s">
        <v>173</v>
      </c>
      <c r="AU117" s="193" t="s">
        <v>90</v>
      </c>
      <c r="AY117" s="19" t="s">
        <v>171</v>
      </c>
      <c r="BE117" s="194">
        <f>IF(N117="základní",J117,0)</f>
        <v>0</v>
      </c>
      <c r="BF117" s="194">
        <f>IF(N117="snížená",J117,0)</f>
        <v>0</v>
      </c>
      <c r="BG117" s="194">
        <f>IF(N117="zákl. přenesená",J117,0)</f>
        <v>0</v>
      </c>
      <c r="BH117" s="194">
        <f>IF(N117="sníž. přenesená",J117,0)</f>
        <v>0</v>
      </c>
      <c r="BI117" s="194">
        <f>IF(N117="nulová",J117,0)</f>
        <v>0</v>
      </c>
      <c r="BJ117" s="19" t="s">
        <v>88</v>
      </c>
      <c r="BK117" s="194">
        <f>ROUND(I117*H117,2)</f>
        <v>0</v>
      </c>
      <c r="BL117" s="19" t="s">
        <v>178</v>
      </c>
      <c r="BM117" s="193" t="s">
        <v>775</v>
      </c>
    </row>
    <row r="118" spans="1:65" s="13" customFormat="1" x14ac:dyDescent="0.2">
      <c r="B118" s="195"/>
      <c r="C118" s="196"/>
      <c r="D118" s="197" t="s">
        <v>180</v>
      </c>
      <c r="E118" s="198" t="s">
        <v>79</v>
      </c>
      <c r="F118" s="199" t="s">
        <v>756</v>
      </c>
      <c r="G118" s="196"/>
      <c r="H118" s="198" t="s">
        <v>79</v>
      </c>
      <c r="I118" s="200"/>
      <c r="J118" s="196"/>
      <c r="K118" s="196"/>
      <c r="L118" s="201"/>
      <c r="M118" s="202"/>
      <c r="N118" s="203"/>
      <c r="O118" s="203"/>
      <c r="P118" s="203"/>
      <c r="Q118" s="203"/>
      <c r="R118" s="203"/>
      <c r="S118" s="203"/>
      <c r="T118" s="204"/>
      <c r="AT118" s="205" t="s">
        <v>180</v>
      </c>
      <c r="AU118" s="205" t="s">
        <v>90</v>
      </c>
      <c r="AV118" s="13" t="s">
        <v>88</v>
      </c>
      <c r="AW118" s="13" t="s">
        <v>42</v>
      </c>
      <c r="AX118" s="13" t="s">
        <v>81</v>
      </c>
      <c r="AY118" s="205" t="s">
        <v>171</v>
      </c>
    </row>
    <row r="119" spans="1:65" s="14" customFormat="1" x14ac:dyDescent="0.2">
      <c r="B119" s="206"/>
      <c r="C119" s="207"/>
      <c r="D119" s="197" t="s">
        <v>180</v>
      </c>
      <c r="E119" s="208" t="s">
        <v>79</v>
      </c>
      <c r="F119" s="209" t="s">
        <v>776</v>
      </c>
      <c r="G119" s="207"/>
      <c r="H119" s="210">
        <v>92.975999999999999</v>
      </c>
      <c r="I119" s="211"/>
      <c r="J119" s="207"/>
      <c r="K119" s="207"/>
      <c r="L119" s="212"/>
      <c r="M119" s="213"/>
      <c r="N119" s="214"/>
      <c r="O119" s="214"/>
      <c r="P119" s="214"/>
      <c r="Q119" s="214"/>
      <c r="R119" s="214"/>
      <c r="S119" s="214"/>
      <c r="T119" s="215"/>
      <c r="AT119" s="216" t="s">
        <v>180</v>
      </c>
      <c r="AU119" s="216" t="s">
        <v>90</v>
      </c>
      <c r="AV119" s="14" t="s">
        <v>90</v>
      </c>
      <c r="AW119" s="14" t="s">
        <v>42</v>
      </c>
      <c r="AX119" s="14" t="s">
        <v>81</v>
      </c>
      <c r="AY119" s="216" t="s">
        <v>171</v>
      </c>
    </row>
    <row r="120" spans="1:65" s="15" customFormat="1" x14ac:dyDescent="0.2">
      <c r="B120" s="217"/>
      <c r="C120" s="218"/>
      <c r="D120" s="197" t="s">
        <v>180</v>
      </c>
      <c r="E120" s="219" t="s">
        <v>79</v>
      </c>
      <c r="F120" s="220" t="s">
        <v>183</v>
      </c>
      <c r="G120" s="218"/>
      <c r="H120" s="221">
        <v>92.975999999999999</v>
      </c>
      <c r="I120" s="222"/>
      <c r="J120" s="218"/>
      <c r="K120" s="218"/>
      <c r="L120" s="223"/>
      <c r="M120" s="224"/>
      <c r="N120" s="225"/>
      <c r="O120" s="225"/>
      <c r="P120" s="225"/>
      <c r="Q120" s="225"/>
      <c r="R120" s="225"/>
      <c r="S120" s="225"/>
      <c r="T120" s="226"/>
      <c r="AT120" s="227" t="s">
        <v>180</v>
      </c>
      <c r="AU120" s="227" t="s">
        <v>90</v>
      </c>
      <c r="AV120" s="15" t="s">
        <v>178</v>
      </c>
      <c r="AW120" s="15" t="s">
        <v>42</v>
      </c>
      <c r="AX120" s="15" t="s">
        <v>88</v>
      </c>
      <c r="AY120" s="227" t="s">
        <v>171</v>
      </c>
    </row>
    <row r="121" spans="1:65" s="2" customFormat="1" ht="24.2" customHeight="1" x14ac:dyDescent="0.2">
      <c r="A121" s="37"/>
      <c r="B121" s="38"/>
      <c r="C121" s="182" t="s">
        <v>224</v>
      </c>
      <c r="D121" s="182" t="s">
        <v>173</v>
      </c>
      <c r="E121" s="183" t="s">
        <v>777</v>
      </c>
      <c r="F121" s="184" t="s">
        <v>778</v>
      </c>
      <c r="G121" s="185" t="s">
        <v>119</v>
      </c>
      <c r="H121" s="186">
        <v>79.311999999999998</v>
      </c>
      <c r="I121" s="187"/>
      <c r="J121" s="188">
        <f>ROUND(I121*H121,2)</f>
        <v>0</v>
      </c>
      <c r="K121" s="184" t="s">
        <v>196</v>
      </c>
      <c r="L121" s="42"/>
      <c r="M121" s="189" t="s">
        <v>79</v>
      </c>
      <c r="N121" s="190" t="s">
        <v>51</v>
      </c>
      <c r="O121" s="67"/>
      <c r="P121" s="191">
        <f>O121*H121</f>
        <v>0</v>
      </c>
      <c r="Q121" s="191">
        <v>0</v>
      </c>
      <c r="R121" s="191">
        <f>Q121*H121</f>
        <v>0</v>
      </c>
      <c r="S121" s="191">
        <v>0</v>
      </c>
      <c r="T121" s="192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193" t="s">
        <v>178</v>
      </c>
      <c r="AT121" s="193" t="s">
        <v>173</v>
      </c>
      <c r="AU121" s="193" t="s">
        <v>90</v>
      </c>
      <c r="AY121" s="19" t="s">
        <v>171</v>
      </c>
      <c r="BE121" s="194">
        <f>IF(N121="základní",J121,0)</f>
        <v>0</v>
      </c>
      <c r="BF121" s="194">
        <f>IF(N121="snížená",J121,0)</f>
        <v>0</v>
      </c>
      <c r="BG121" s="194">
        <f>IF(N121="zákl. přenesená",J121,0)</f>
        <v>0</v>
      </c>
      <c r="BH121" s="194">
        <f>IF(N121="sníž. přenesená",J121,0)</f>
        <v>0</v>
      </c>
      <c r="BI121" s="194">
        <f>IF(N121="nulová",J121,0)</f>
        <v>0</v>
      </c>
      <c r="BJ121" s="19" t="s">
        <v>88</v>
      </c>
      <c r="BK121" s="194">
        <f>ROUND(I121*H121,2)</f>
        <v>0</v>
      </c>
      <c r="BL121" s="19" t="s">
        <v>178</v>
      </c>
      <c r="BM121" s="193" t="s">
        <v>779</v>
      </c>
    </row>
    <row r="122" spans="1:65" s="2" customFormat="1" x14ac:dyDescent="0.2">
      <c r="A122" s="37"/>
      <c r="B122" s="38"/>
      <c r="C122" s="39"/>
      <c r="D122" s="228" t="s">
        <v>198</v>
      </c>
      <c r="E122" s="39"/>
      <c r="F122" s="229" t="s">
        <v>780</v>
      </c>
      <c r="G122" s="39"/>
      <c r="H122" s="39"/>
      <c r="I122" s="230"/>
      <c r="J122" s="39"/>
      <c r="K122" s="39"/>
      <c r="L122" s="42"/>
      <c r="M122" s="231"/>
      <c r="N122" s="232"/>
      <c r="O122" s="67"/>
      <c r="P122" s="67"/>
      <c r="Q122" s="67"/>
      <c r="R122" s="67"/>
      <c r="S122" s="67"/>
      <c r="T122" s="68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9" t="s">
        <v>198</v>
      </c>
      <c r="AU122" s="19" t="s">
        <v>90</v>
      </c>
    </row>
    <row r="123" spans="1:65" s="13" customFormat="1" x14ac:dyDescent="0.2">
      <c r="B123" s="195"/>
      <c r="C123" s="196"/>
      <c r="D123" s="197" t="s">
        <v>180</v>
      </c>
      <c r="E123" s="198" t="s">
        <v>79</v>
      </c>
      <c r="F123" s="199" t="s">
        <v>756</v>
      </c>
      <c r="G123" s="196"/>
      <c r="H123" s="198" t="s">
        <v>79</v>
      </c>
      <c r="I123" s="200"/>
      <c r="J123" s="196"/>
      <c r="K123" s="196"/>
      <c r="L123" s="201"/>
      <c r="M123" s="202"/>
      <c r="N123" s="203"/>
      <c r="O123" s="203"/>
      <c r="P123" s="203"/>
      <c r="Q123" s="203"/>
      <c r="R123" s="203"/>
      <c r="S123" s="203"/>
      <c r="T123" s="204"/>
      <c r="AT123" s="205" t="s">
        <v>180</v>
      </c>
      <c r="AU123" s="205" t="s">
        <v>90</v>
      </c>
      <c r="AV123" s="13" t="s">
        <v>88</v>
      </c>
      <c r="AW123" s="13" t="s">
        <v>42</v>
      </c>
      <c r="AX123" s="13" t="s">
        <v>81</v>
      </c>
      <c r="AY123" s="205" t="s">
        <v>171</v>
      </c>
    </row>
    <row r="124" spans="1:65" s="14" customFormat="1" x14ac:dyDescent="0.2">
      <c r="B124" s="206"/>
      <c r="C124" s="207"/>
      <c r="D124" s="197" t="s">
        <v>180</v>
      </c>
      <c r="E124" s="208" t="s">
        <v>79</v>
      </c>
      <c r="F124" s="209" t="s">
        <v>781</v>
      </c>
      <c r="G124" s="207"/>
      <c r="H124" s="210">
        <v>79.311999999999998</v>
      </c>
      <c r="I124" s="211"/>
      <c r="J124" s="207"/>
      <c r="K124" s="207"/>
      <c r="L124" s="212"/>
      <c r="M124" s="213"/>
      <c r="N124" s="214"/>
      <c r="O124" s="214"/>
      <c r="P124" s="214"/>
      <c r="Q124" s="214"/>
      <c r="R124" s="214"/>
      <c r="S124" s="214"/>
      <c r="T124" s="215"/>
      <c r="AT124" s="216" t="s">
        <v>180</v>
      </c>
      <c r="AU124" s="216" t="s">
        <v>90</v>
      </c>
      <c r="AV124" s="14" t="s">
        <v>90</v>
      </c>
      <c r="AW124" s="14" t="s">
        <v>42</v>
      </c>
      <c r="AX124" s="14" t="s">
        <v>81</v>
      </c>
      <c r="AY124" s="216" t="s">
        <v>171</v>
      </c>
    </row>
    <row r="125" spans="1:65" s="15" customFormat="1" x14ac:dyDescent="0.2">
      <c r="B125" s="217"/>
      <c r="C125" s="218"/>
      <c r="D125" s="197" t="s">
        <v>180</v>
      </c>
      <c r="E125" s="219" t="s">
        <v>79</v>
      </c>
      <c r="F125" s="220" t="s">
        <v>183</v>
      </c>
      <c r="G125" s="218"/>
      <c r="H125" s="221">
        <v>79.311999999999998</v>
      </c>
      <c r="I125" s="222"/>
      <c r="J125" s="218"/>
      <c r="K125" s="218"/>
      <c r="L125" s="223"/>
      <c r="M125" s="224"/>
      <c r="N125" s="225"/>
      <c r="O125" s="225"/>
      <c r="P125" s="225"/>
      <c r="Q125" s="225"/>
      <c r="R125" s="225"/>
      <c r="S125" s="225"/>
      <c r="T125" s="226"/>
      <c r="AT125" s="227" t="s">
        <v>180</v>
      </c>
      <c r="AU125" s="227" t="s">
        <v>90</v>
      </c>
      <c r="AV125" s="15" t="s">
        <v>178</v>
      </c>
      <c r="AW125" s="15" t="s">
        <v>42</v>
      </c>
      <c r="AX125" s="15" t="s">
        <v>88</v>
      </c>
      <c r="AY125" s="227" t="s">
        <v>171</v>
      </c>
    </row>
    <row r="126" spans="1:65" s="2" customFormat="1" ht="24.2" customHeight="1" x14ac:dyDescent="0.2">
      <c r="A126" s="37"/>
      <c r="B126" s="38"/>
      <c r="C126" s="182" t="s">
        <v>205</v>
      </c>
      <c r="D126" s="182" t="s">
        <v>173</v>
      </c>
      <c r="E126" s="183" t="s">
        <v>635</v>
      </c>
      <c r="F126" s="184" t="s">
        <v>636</v>
      </c>
      <c r="G126" s="185" t="s">
        <v>119</v>
      </c>
      <c r="H126" s="186">
        <v>79.311999999999998</v>
      </c>
      <c r="I126" s="187"/>
      <c r="J126" s="188">
        <f>ROUND(I126*H126,2)</f>
        <v>0</v>
      </c>
      <c r="K126" s="184" t="s">
        <v>196</v>
      </c>
      <c r="L126" s="42"/>
      <c r="M126" s="189" t="s">
        <v>79</v>
      </c>
      <c r="N126" s="190" t="s">
        <v>51</v>
      </c>
      <c r="O126" s="67"/>
      <c r="P126" s="191">
        <f>O126*H126</f>
        <v>0</v>
      </c>
      <c r="Q126" s="191">
        <v>0</v>
      </c>
      <c r="R126" s="191">
        <f>Q126*H126</f>
        <v>0</v>
      </c>
      <c r="S126" s="191">
        <v>0</v>
      </c>
      <c r="T126" s="192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193" t="s">
        <v>178</v>
      </c>
      <c r="AT126" s="193" t="s">
        <v>173</v>
      </c>
      <c r="AU126" s="193" t="s">
        <v>90</v>
      </c>
      <c r="AY126" s="19" t="s">
        <v>171</v>
      </c>
      <c r="BE126" s="194">
        <f>IF(N126="základní",J126,0)</f>
        <v>0</v>
      </c>
      <c r="BF126" s="194">
        <f>IF(N126="snížená",J126,0)</f>
        <v>0</v>
      </c>
      <c r="BG126" s="194">
        <f>IF(N126="zákl. přenesená",J126,0)</f>
        <v>0</v>
      </c>
      <c r="BH126" s="194">
        <f>IF(N126="sníž. přenesená",J126,0)</f>
        <v>0</v>
      </c>
      <c r="BI126" s="194">
        <f>IF(N126="nulová",J126,0)</f>
        <v>0</v>
      </c>
      <c r="BJ126" s="19" t="s">
        <v>88</v>
      </c>
      <c r="BK126" s="194">
        <f>ROUND(I126*H126,2)</f>
        <v>0</v>
      </c>
      <c r="BL126" s="19" t="s">
        <v>178</v>
      </c>
      <c r="BM126" s="193" t="s">
        <v>782</v>
      </c>
    </row>
    <row r="127" spans="1:65" s="2" customFormat="1" x14ac:dyDescent="0.2">
      <c r="A127" s="37"/>
      <c r="B127" s="38"/>
      <c r="C127" s="39"/>
      <c r="D127" s="228" t="s">
        <v>198</v>
      </c>
      <c r="E127" s="39"/>
      <c r="F127" s="229" t="s">
        <v>638</v>
      </c>
      <c r="G127" s="39"/>
      <c r="H127" s="39"/>
      <c r="I127" s="230"/>
      <c r="J127" s="39"/>
      <c r="K127" s="39"/>
      <c r="L127" s="42"/>
      <c r="M127" s="231"/>
      <c r="N127" s="232"/>
      <c r="O127" s="67"/>
      <c r="P127" s="67"/>
      <c r="Q127" s="67"/>
      <c r="R127" s="67"/>
      <c r="S127" s="67"/>
      <c r="T127" s="68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9" t="s">
        <v>198</v>
      </c>
      <c r="AU127" s="19" t="s">
        <v>90</v>
      </c>
    </row>
    <row r="128" spans="1:65" s="13" customFormat="1" x14ac:dyDescent="0.2">
      <c r="B128" s="195"/>
      <c r="C128" s="196"/>
      <c r="D128" s="197" t="s">
        <v>180</v>
      </c>
      <c r="E128" s="198" t="s">
        <v>79</v>
      </c>
      <c r="F128" s="199" t="s">
        <v>756</v>
      </c>
      <c r="G128" s="196"/>
      <c r="H128" s="198" t="s">
        <v>79</v>
      </c>
      <c r="I128" s="200"/>
      <c r="J128" s="196"/>
      <c r="K128" s="196"/>
      <c r="L128" s="201"/>
      <c r="M128" s="202"/>
      <c r="N128" s="203"/>
      <c r="O128" s="203"/>
      <c r="P128" s="203"/>
      <c r="Q128" s="203"/>
      <c r="R128" s="203"/>
      <c r="S128" s="203"/>
      <c r="T128" s="204"/>
      <c r="AT128" s="205" t="s">
        <v>180</v>
      </c>
      <c r="AU128" s="205" t="s">
        <v>90</v>
      </c>
      <c r="AV128" s="13" t="s">
        <v>88</v>
      </c>
      <c r="AW128" s="13" t="s">
        <v>42</v>
      </c>
      <c r="AX128" s="13" t="s">
        <v>81</v>
      </c>
      <c r="AY128" s="205" t="s">
        <v>171</v>
      </c>
    </row>
    <row r="129" spans="1:65" s="14" customFormat="1" x14ac:dyDescent="0.2">
      <c r="B129" s="206"/>
      <c r="C129" s="207"/>
      <c r="D129" s="197" t="s">
        <v>180</v>
      </c>
      <c r="E129" s="208" t="s">
        <v>79</v>
      </c>
      <c r="F129" s="209" t="s">
        <v>740</v>
      </c>
      <c r="G129" s="207"/>
      <c r="H129" s="210">
        <v>79.311999999999998</v>
      </c>
      <c r="I129" s="211"/>
      <c r="J129" s="207"/>
      <c r="K129" s="207"/>
      <c r="L129" s="212"/>
      <c r="M129" s="213"/>
      <c r="N129" s="214"/>
      <c r="O129" s="214"/>
      <c r="P129" s="214"/>
      <c r="Q129" s="214"/>
      <c r="R129" s="214"/>
      <c r="S129" s="214"/>
      <c r="T129" s="215"/>
      <c r="AT129" s="216" t="s">
        <v>180</v>
      </c>
      <c r="AU129" s="216" t="s">
        <v>90</v>
      </c>
      <c r="AV129" s="14" t="s">
        <v>90</v>
      </c>
      <c r="AW129" s="14" t="s">
        <v>42</v>
      </c>
      <c r="AX129" s="14" t="s">
        <v>81</v>
      </c>
      <c r="AY129" s="216" t="s">
        <v>171</v>
      </c>
    </row>
    <row r="130" spans="1:65" s="15" customFormat="1" x14ac:dyDescent="0.2">
      <c r="B130" s="217"/>
      <c r="C130" s="218"/>
      <c r="D130" s="197" t="s">
        <v>180</v>
      </c>
      <c r="E130" s="219" t="s">
        <v>79</v>
      </c>
      <c r="F130" s="220" t="s">
        <v>183</v>
      </c>
      <c r="G130" s="218"/>
      <c r="H130" s="221">
        <v>79.311999999999998</v>
      </c>
      <c r="I130" s="222"/>
      <c r="J130" s="218"/>
      <c r="K130" s="218"/>
      <c r="L130" s="223"/>
      <c r="M130" s="224"/>
      <c r="N130" s="225"/>
      <c r="O130" s="225"/>
      <c r="P130" s="225"/>
      <c r="Q130" s="225"/>
      <c r="R130" s="225"/>
      <c r="S130" s="225"/>
      <c r="T130" s="226"/>
      <c r="AT130" s="227" t="s">
        <v>180</v>
      </c>
      <c r="AU130" s="227" t="s">
        <v>90</v>
      </c>
      <c r="AV130" s="15" t="s">
        <v>178</v>
      </c>
      <c r="AW130" s="15" t="s">
        <v>42</v>
      </c>
      <c r="AX130" s="15" t="s">
        <v>88</v>
      </c>
      <c r="AY130" s="227" t="s">
        <v>171</v>
      </c>
    </row>
    <row r="131" spans="1:65" s="2" customFormat="1" ht="24.2" customHeight="1" x14ac:dyDescent="0.2">
      <c r="A131" s="37"/>
      <c r="B131" s="38"/>
      <c r="C131" s="182" t="s">
        <v>236</v>
      </c>
      <c r="D131" s="182" t="s">
        <v>173</v>
      </c>
      <c r="E131" s="183" t="s">
        <v>783</v>
      </c>
      <c r="F131" s="184" t="s">
        <v>784</v>
      </c>
      <c r="G131" s="185" t="s">
        <v>119</v>
      </c>
      <c r="H131" s="186">
        <v>79.311999999999998</v>
      </c>
      <c r="I131" s="187"/>
      <c r="J131" s="188">
        <f>ROUND(I131*H131,2)</f>
        <v>0</v>
      </c>
      <c r="K131" s="184" t="s">
        <v>196</v>
      </c>
      <c r="L131" s="42"/>
      <c r="M131" s="189" t="s">
        <v>79</v>
      </c>
      <c r="N131" s="190" t="s">
        <v>51</v>
      </c>
      <c r="O131" s="67"/>
      <c r="P131" s="191">
        <f>O131*H131</f>
        <v>0</v>
      </c>
      <c r="Q131" s="191">
        <v>0</v>
      </c>
      <c r="R131" s="191">
        <f>Q131*H131</f>
        <v>0</v>
      </c>
      <c r="S131" s="191">
        <v>0</v>
      </c>
      <c r="T131" s="192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93" t="s">
        <v>178</v>
      </c>
      <c r="AT131" s="193" t="s">
        <v>173</v>
      </c>
      <c r="AU131" s="193" t="s">
        <v>90</v>
      </c>
      <c r="AY131" s="19" t="s">
        <v>171</v>
      </c>
      <c r="BE131" s="194">
        <f>IF(N131="základní",J131,0)</f>
        <v>0</v>
      </c>
      <c r="BF131" s="194">
        <f>IF(N131="snížená",J131,0)</f>
        <v>0</v>
      </c>
      <c r="BG131" s="194">
        <f>IF(N131="zákl. přenesená",J131,0)</f>
        <v>0</v>
      </c>
      <c r="BH131" s="194">
        <f>IF(N131="sníž. přenesená",J131,0)</f>
        <v>0</v>
      </c>
      <c r="BI131" s="194">
        <f>IF(N131="nulová",J131,0)</f>
        <v>0</v>
      </c>
      <c r="BJ131" s="19" t="s">
        <v>88</v>
      </c>
      <c r="BK131" s="194">
        <f>ROUND(I131*H131,2)</f>
        <v>0</v>
      </c>
      <c r="BL131" s="19" t="s">
        <v>178</v>
      </c>
      <c r="BM131" s="193" t="s">
        <v>785</v>
      </c>
    </row>
    <row r="132" spans="1:65" s="2" customFormat="1" x14ac:dyDescent="0.2">
      <c r="A132" s="37"/>
      <c r="B132" s="38"/>
      <c r="C132" s="39"/>
      <c r="D132" s="228" t="s">
        <v>198</v>
      </c>
      <c r="E132" s="39"/>
      <c r="F132" s="229" t="s">
        <v>786</v>
      </c>
      <c r="G132" s="39"/>
      <c r="H132" s="39"/>
      <c r="I132" s="230"/>
      <c r="J132" s="39"/>
      <c r="K132" s="39"/>
      <c r="L132" s="42"/>
      <c r="M132" s="231"/>
      <c r="N132" s="232"/>
      <c r="O132" s="67"/>
      <c r="P132" s="67"/>
      <c r="Q132" s="67"/>
      <c r="R132" s="67"/>
      <c r="S132" s="67"/>
      <c r="T132" s="68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9" t="s">
        <v>198</v>
      </c>
      <c r="AU132" s="19" t="s">
        <v>90</v>
      </c>
    </row>
    <row r="133" spans="1:65" s="13" customFormat="1" x14ac:dyDescent="0.2">
      <c r="B133" s="195"/>
      <c r="C133" s="196"/>
      <c r="D133" s="197" t="s">
        <v>180</v>
      </c>
      <c r="E133" s="198" t="s">
        <v>79</v>
      </c>
      <c r="F133" s="199" t="s">
        <v>756</v>
      </c>
      <c r="G133" s="196"/>
      <c r="H133" s="198" t="s">
        <v>79</v>
      </c>
      <c r="I133" s="200"/>
      <c r="J133" s="196"/>
      <c r="K133" s="196"/>
      <c r="L133" s="201"/>
      <c r="M133" s="202"/>
      <c r="N133" s="203"/>
      <c r="O133" s="203"/>
      <c r="P133" s="203"/>
      <c r="Q133" s="203"/>
      <c r="R133" s="203"/>
      <c r="S133" s="203"/>
      <c r="T133" s="204"/>
      <c r="AT133" s="205" t="s">
        <v>180</v>
      </c>
      <c r="AU133" s="205" t="s">
        <v>90</v>
      </c>
      <c r="AV133" s="13" t="s">
        <v>88</v>
      </c>
      <c r="AW133" s="13" t="s">
        <v>42</v>
      </c>
      <c r="AX133" s="13" t="s">
        <v>81</v>
      </c>
      <c r="AY133" s="205" t="s">
        <v>171</v>
      </c>
    </row>
    <row r="134" spans="1:65" s="14" customFormat="1" x14ac:dyDescent="0.2">
      <c r="B134" s="206"/>
      <c r="C134" s="207"/>
      <c r="D134" s="197" t="s">
        <v>180</v>
      </c>
      <c r="E134" s="208" t="s">
        <v>79</v>
      </c>
      <c r="F134" s="209" t="s">
        <v>738</v>
      </c>
      <c r="G134" s="207"/>
      <c r="H134" s="210">
        <v>92.975999999999999</v>
      </c>
      <c r="I134" s="211"/>
      <c r="J134" s="207"/>
      <c r="K134" s="207"/>
      <c r="L134" s="212"/>
      <c r="M134" s="213"/>
      <c r="N134" s="214"/>
      <c r="O134" s="214"/>
      <c r="P134" s="214"/>
      <c r="Q134" s="214"/>
      <c r="R134" s="214"/>
      <c r="S134" s="214"/>
      <c r="T134" s="215"/>
      <c r="AT134" s="216" t="s">
        <v>180</v>
      </c>
      <c r="AU134" s="216" t="s">
        <v>90</v>
      </c>
      <c r="AV134" s="14" t="s">
        <v>90</v>
      </c>
      <c r="AW134" s="14" t="s">
        <v>42</v>
      </c>
      <c r="AX134" s="14" t="s">
        <v>81</v>
      </c>
      <c r="AY134" s="216" t="s">
        <v>171</v>
      </c>
    </row>
    <row r="135" spans="1:65" s="14" customFormat="1" x14ac:dyDescent="0.2">
      <c r="B135" s="206"/>
      <c r="C135" s="207"/>
      <c r="D135" s="197" t="s">
        <v>180</v>
      </c>
      <c r="E135" s="208" t="s">
        <v>79</v>
      </c>
      <c r="F135" s="209" t="s">
        <v>787</v>
      </c>
      <c r="G135" s="207"/>
      <c r="H135" s="210">
        <v>-2.6</v>
      </c>
      <c r="I135" s="211"/>
      <c r="J135" s="207"/>
      <c r="K135" s="207"/>
      <c r="L135" s="212"/>
      <c r="M135" s="213"/>
      <c r="N135" s="214"/>
      <c r="O135" s="214"/>
      <c r="P135" s="214"/>
      <c r="Q135" s="214"/>
      <c r="R135" s="214"/>
      <c r="S135" s="214"/>
      <c r="T135" s="215"/>
      <c r="AT135" s="216" t="s">
        <v>180</v>
      </c>
      <c r="AU135" s="216" t="s">
        <v>90</v>
      </c>
      <c r="AV135" s="14" t="s">
        <v>90</v>
      </c>
      <c r="AW135" s="14" t="s">
        <v>42</v>
      </c>
      <c r="AX135" s="14" t="s">
        <v>81</v>
      </c>
      <c r="AY135" s="216" t="s">
        <v>171</v>
      </c>
    </row>
    <row r="136" spans="1:65" s="14" customFormat="1" x14ac:dyDescent="0.2">
      <c r="B136" s="206"/>
      <c r="C136" s="207"/>
      <c r="D136" s="197" t="s">
        <v>180</v>
      </c>
      <c r="E136" s="208" t="s">
        <v>79</v>
      </c>
      <c r="F136" s="209" t="s">
        <v>788</v>
      </c>
      <c r="G136" s="207"/>
      <c r="H136" s="210">
        <v>-3.9</v>
      </c>
      <c r="I136" s="211"/>
      <c r="J136" s="207"/>
      <c r="K136" s="207"/>
      <c r="L136" s="212"/>
      <c r="M136" s="213"/>
      <c r="N136" s="214"/>
      <c r="O136" s="214"/>
      <c r="P136" s="214"/>
      <c r="Q136" s="214"/>
      <c r="R136" s="214"/>
      <c r="S136" s="214"/>
      <c r="T136" s="215"/>
      <c r="AT136" s="216" t="s">
        <v>180</v>
      </c>
      <c r="AU136" s="216" t="s">
        <v>90</v>
      </c>
      <c r="AV136" s="14" t="s">
        <v>90</v>
      </c>
      <c r="AW136" s="14" t="s">
        <v>42</v>
      </c>
      <c r="AX136" s="14" t="s">
        <v>81</v>
      </c>
      <c r="AY136" s="216" t="s">
        <v>171</v>
      </c>
    </row>
    <row r="137" spans="1:65" s="14" customFormat="1" x14ac:dyDescent="0.2">
      <c r="B137" s="206"/>
      <c r="C137" s="207"/>
      <c r="D137" s="197" t="s">
        <v>180</v>
      </c>
      <c r="E137" s="208" t="s">
        <v>79</v>
      </c>
      <c r="F137" s="209" t="s">
        <v>789</v>
      </c>
      <c r="G137" s="207"/>
      <c r="H137" s="210">
        <v>-7.1639999999999997</v>
      </c>
      <c r="I137" s="211"/>
      <c r="J137" s="207"/>
      <c r="K137" s="207"/>
      <c r="L137" s="212"/>
      <c r="M137" s="213"/>
      <c r="N137" s="214"/>
      <c r="O137" s="214"/>
      <c r="P137" s="214"/>
      <c r="Q137" s="214"/>
      <c r="R137" s="214"/>
      <c r="S137" s="214"/>
      <c r="T137" s="215"/>
      <c r="AT137" s="216" t="s">
        <v>180</v>
      </c>
      <c r="AU137" s="216" t="s">
        <v>90</v>
      </c>
      <c r="AV137" s="14" t="s">
        <v>90</v>
      </c>
      <c r="AW137" s="14" t="s">
        <v>42</v>
      </c>
      <c r="AX137" s="14" t="s">
        <v>81</v>
      </c>
      <c r="AY137" s="216" t="s">
        <v>171</v>
      </c>
    </row>
    <row r="138" spans="1:65" s="15" customFormat="1" x14ac:dyDescent="0.2">
      <c r="B138" s="217"/>
      <c r="C138" s="218"/>
      <c r="D138" s="197" t="s">
        <v>180</v>
      </c>
      <c r="E138" s="219" t="s">
        <v>740</v>
      </c>
      <c r="F138" s="220" t="s">
        <v>183</v>
      </c>
      <c r="G138" s="218"/>
      <c r="H138" s="221">
        <v>79.311999999999998</v>
      </c>
      <c r="I138" s="222"/>
      <c r="J138" s="218"/>
      <c r="K138" s="218"/>
      <c r="L138" s="223"/>
      <c r="M138" s="224"/>
      <c r="N138" s="225"/>
      <c r="O138" s="225"/>
      <c r="P138" s="225"/>
      <c r="Q138" s="225"/>
      <c r="R138" s="225"/>
      <c r="S138" s="225"/>
      <c r="T138" s="226"/>
      <c r="AT138" s="227" t="s">
        <v>180</v>
      </c>
      <c r="AU138" s="227" t="s">
        <v>90</v>
      </c>
      <c r="AV138" s="15" t="s">
        <v>178</v>
      </c>
      <c r="AW138" s="15" t="s">
        <v>42</v>
      </c>
      <c r="AX138" s="15" t="s">
        <v>88</v>
      </c>
      <c r="AY138" s="227" t="s">
        <v>171</v>
      </c>
    </row>
    <row r="139" spans="1:65" s="2" customFormat="1" ht="16.5" customHeight="1" x14ac:dyDescent="0.2">
      <c r="A139" s="37"/>
      <c r="B139" s="38"/>
      <c r="C139" s="233" t="s">
        <v>241</v>
      </c>
      <c r="D139" s="233" t="s">
        <v>202</v>
      </c>
      <c r="E139" s="234" t="s">
        <v>790</v>
      </c>
      <c r="F139" s="235" t="s">
        <v>791</v>
      </c>
      <c r="G139" s="236" t="s">
        <v>337</v>
      </c>
      <c r="H139" s="237">
        <v>162.90700000000001</v>
      </c>
      <c r="I139" s="238"/>
      <c r="J139" s="239">
        <f>ROUND(I139*H139,2)</f>
        <v>0</v>
      </c>
      <c r="K139" s="235" t="s">
        <v>196</v>
      </c>
      <c r="L139" s="240"/>
      <c r="M139" s="241" t="s">
        <v>79</v>
      </c>
      <c r="N139" s="242" t="s">
        <v>51</v>
      </c>
      <c r="O139" s="67"/>
      <c r="P139" s="191">
        <f>O139*H139</f>
        <v>0</v>
      </c>
      <c r="Q139" s="191">
        <v>1</v>
      </c>
      <c r="R139" s="191">
        <f>Q139*H139</f>
        <v>162.90700000000001</v>
      </c>
      <c r="S139" s="191">
        <v>0</v>
      </c>
      <c r="T139" s="192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193" t="s">
        <v>205</v>
      </c>
      <c r="AT139" s="193" t="s">
        <v>202</v>
      </c>
      <c r="AU139" s="193" t="s">
        <v>90</v>
      </c>
      <c r="AY139" s="19" t="s">
        <v>171</v>
      </c>
      <c r="BE139" s="194">
        <f>IF(N139="základní",J139,0)</f>
        <v>0</v>
      </c>
      <c r="BF139" s="194">
        <f>IF(N139="snížená",J139,0)</f>
        <v>0</v>
      </c>
      <c r="BG139" s="194">
        <f>IF(N139="zákl. přenesená",J139,0)</f>
        <v>0</v>
      </c>
      <c r="BH139" s="194">
        <f>IF(N139="sníž. přenesená",J139,0)</f>
        <v>0</v>
      </c>
      <c r="BI139" s="194">
        <f>IF(N139="nulová",J139,0)</f>
        <v>0</v>
      </c>
      <c r="BJ139" s="19" t="s">
        <v>88</v>
      </c>
      <c r="BK139" s="194">
        <f>ROUND(I139*H139,2)</f>
        <v>0</v>
      </c>
      <c r="BL139" s="19" t="s">
        <v>178</v>
      </c>
      <c r="BM139" s="193" t="s">
        <v>792</v>
      </c>
    </row>
    <row r="140" spans="1:65" s="13" customFormat="1" x14ac:dyDescent="0.2">
      <c r="B140" s="195"/>
      <c r="C140" s="196"/>
      <c r="D140" s="197" t="s">
        <v>180</v>
      </c>
      <c r="E140" s="198" t="s">
        <v>79</v>
      </c>
      <c r="F140" s="199" t="s">
        <v>756</v>
      </c>
      <c r="G140" s="196"/>
      <c r="H140" s="198" t="s">
        <v>79</v>
      </c>
      <c r="I140" s="200"/>
      <c r="J140" s="196"/>
      <c r="K140" s="196"/>
      <c r="L140" s="201"/>
      <c r="M140" s="202"/>
      <c r="N140" s="203"/>
      <c r="O140" s="203"/>
      <c r="P140" s="203"/>
      <c r="Q140" s="203"/>
      <c r="R140" s="203"/>
      <c r="S140" s="203"/>
      <c r="T140" s="204"/>
      <c r="AT140" s="205" t="s">
        <v>180</v>
      </c>
      <c r="AU140" s="205" t="s">
        <v>90</v>
      </c>
      <c r="AV140" s="13" t="s">
        <v>88</v>
      </c>
      <c r="AW140" s="13" t="s">
        <v>42</v>
      </c>
      <c r="AX140" s="13" t="s">
        <v>81</v>
      </c>
      <c r="AY140" s="205" t="s">
        <v>171</v>
      </c>
    </row>
    <row r="141" spans="1:65" s="14" customFormat="1" x14ac:dyDescent="0.2">
      <c r="B141" s="206"/>
      <c r="C141" s="207"/>
      <c r="D141" s="197" t="s">
        <v>180</v>
      </c>
      <c r="E141" s="208" t="s">
        <v>79</v>
      </c>
      <c r="F141" s="209" t="s">
        <v>740</v>
      </c>
      <c r="G141" s="207"/>
      <c r="H141" s="210">
        <v>79.311999999999998</v>
      </c>
      <c r="I141" s="211"/>
      <c r="J141" s="207"/>
      <c r="K141" s="207"/>
      <c r="L141" s="212"/>
      <c r="M141" s="213"/>
      <c r="N141" s="214"/>
      <c r="O141" s="214"/>
      <c r="P141" s="214"/>
      <c r="Q141" s="214"/>
      <c r="R141" s="214"/>
      <c r="S141" s="214"/>
      <c r="T141" s="215"/>
      <c r="AT141" s="216" t="s">
        <v>180</v>
      </c>
      <c r="AU141" s="216" t="s">
        <v>90</v>
      </c>
      <c r="AV141" s="14" t="s">
        <v>90</v>
      </c>
      <c r="AW141" s="14" t="s">
        <v>42</v>
      </c>
      <c r="AX141" s="14" t="s">
        <v>81</v>
      </c>
      <c r="AY141" s="216" t="s">
        <v>171</v>
      </c>
    </row>
    <row r="142" spans="1:65" s="15" customFormat="1" x14ac:dyDescent="0.2">
      <c r="B142" s="217"/>
      <c r="C142" s="218"/>
      <c r="D142" s="197" t="s">
        <v>180</v>
      </c>
      <c r="E142" s="219" t="s">
        <v>79</v>
      </c>
      <c r="F142" s="220" t="s">
        <v>183</v>
      </c>
      <c r="G142" s="218"/>
      <c r="H142" s="221">
        <v>79.311999999999998</v>
      </c>
      <c r="I142" s="222"/>
      <c r="J142" s="218"/>
      <c r="K142" s="218"/>
      <c r="L142" s="223"/>
      <c r="M142" s="224"/>
      <c r="N142" s="225"/>
      <c r="O142" s="225"/>
      <c r="P142" s="225"/>
      <c r="Q142" s="225"/>
      <c r="R142" s="225"/>
      <c r="S142" s="225"/>
      <c r="T142" s="226"/>
      <c r="AT142" s="227" t="s">
        <v>180</v>
      </c>
      <c r="AU142" s="227" t="s">
        <v>90</v>
      </c>
      <c r="AV142" s="15" t="s">
        <v>178</v>
      </c>
      <c r="AW142" s="15" t="s">
        <v>42</v>
      </c>
      <c r="AX142" s="15" t="s">
        <v>88</v>
      </c>
      <c r="AY142" s="227" t="s">
        <v>171</v>
      </c>
    </row>
    <row r="143" spans="1:65" s="14" customFormat="1" x14ac:dyDescent="0.2">
      <c r="B143" s="206"/>
      <c r="C143" s="207"/>
      <c r="D143" s="197" t="s">
        <v>180</v>
      </c>
      <c r="E143" s="207"/>
      <c r="F143" s="209" t="s">
        <v>793</v>
      </c>
      <c r="G143" s="207"/>
      <c r="H143" s="210">
        <v>162.90700000000001</v>
      </c>
      <c r="I143" s="211"/>
      <c r="J143" s="207"/>
      <c r="K143" s="207"/>
      <c r="L143" s="212"/>
      <c r="M143" s="213"/>
      <c r="N143" s="214"/>
      <c r="O143" s="214"/>
      <c r="P143" s="214"/>
      <c r="Q143" s="214"/>
      <c r="R143" s="214"/>
      <c r="S143" s="214"/>
      <c r="T143" s="215"/>
      <c r="AT143" s="216" t="s">
        <v>180</v>
      </c>
      <c r="AU143" s="216" t="s">
        <v>90</v>
      </c>
      <c r="AV143" s="14" t="s">
        <v>90</v>
      </c>
      <c r="AW143" s="14" t="s">
        <v>4</v>
      </c>
      <c r="AX143" s="14" t="s">
        <v>88</v>
      </c>
      <c r="AY143" s="216" t="s">
        <v>171</v>
      </c>
    </row>
    <row r="144" spans="1:65" s="12" customFormat="1" ht="22.9" customHeight="1" x14ac:dyDescent="0.2">
      <c r="B144" s="166"/>
      <c r="C144" s="167"/>
      <c r="D144" s="168" t="s">
        <v>80</v>
      </c>
      <c r="E144" s="180" t="s">
        <v>90</v>
      </c>
      <c r="F144" s="180" t="s">
        <v>192</v>
      </c>
      <c r="G144" s="167"/>
      <c r="H144" s="167"/>
      <c r="I144" s="170"/>
      <c r="J144" s="181">
        <f>BK144</f>
        <v>0</v>
      </c>
      <c r="K144" s="167"/>
      <c r="L144" s="172"/>
      <c r="M144" s="173"/>
      <c r="N144" s="174"/>
      <c r="O144" s="174"/>
      <c r="P144" s="175">
        <f>SUM(P145:P153)</f>
        <v>0</v>
      </c>
      <c r="Q144" s="174"/>
      <c r="R144" s="175">
        <f>SUM(R145:R153)</f>
        <v>4.1057999999999995</v>
      </c>
      <c r="S144" s="174"/>
      <c r="T144" s="176">
        <f>SUM(T145:T153)</f>
        <v>0</v>
      </c>
      <c r="AR144" s="177" t="s">
        <v>88</v>
      </c>
      <c r="AT144" s="178" t="s">
        <v>80</v>
      </c>
      <c r="AU144" s="178" t="s">
        <v>88</v>
      </c>
      <c r="AY144" s="177" t="s">
        <v>171</v>
      </c>
      <c r="BK144" s="179">
        <f>SUM(BK145:BK153)</f>
        <v>0</v>
      </c>
    </row>
    <row r="145" spans="1:65" s="2" customFormat="1" ht="33" customHeight="1" x14ac:dyDescent="0.2">
      <c r="A145" s="37"/>
      <c r="B145" s="38"/>
      <c r="C145" s="182" t="s">
        <v>248</v>
      </c>
      <c r="D145" s="182" t="s">
        <v>173</v>
      </c>
      <c r="E145" s="183" t="s">
        <v>794</v>
      </c>
      <c r="F145" s="184" t="s">
        <v>795</v>
      </c>
      <c r="G145" s="185" t="s">
        <v>211</v>
      </c>
      <c r="H145" s="186">
        <v>20</v>
      </c>
      <c r="I145" s="187"/>
      <c r="J145" s="188">
        <f>ROUND(I145*H145,2)</f>
        <v>0</v>
      </c>
      <c r="K145" s="184" t="s">
        <v>196</v>
      </c>
      <c r="L145" s="42"/>
      <c r="M145" s="189" t="s">
        <v>79</v>
      </c>
      <c r="N145" s="190" t="s">
        <v>51</v>
      </c>
      <c r="O145" s="67"/>
      <c r="P145" s="191">
        <f>O145*H145</f>
        <v>0</v>
      </c>
      <c r="Q145" s="191">
        <v>0.20477000000000001</v>
      </c>
      <c r="R145" s="191">
        <f>Q145*H145</f>
        <v>4.0953999999999997</v>
      </c>
      <c r="S145" s="191">
        <v>0</v>
      </c>
      <c r="T145" s="192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193" t="s">
        <v>178</v>
      </c>
      <c r="AT145" s="193" t="s">
        <v>173</v>
      </c>
      <c r="AU145" s="193" t="s">
        <v>90</v>
      </c>
      <c r="AY145" s="19" t="s">
        <v>171</v>
      </c>
      <c r="BE145" s="194">
        <f>IF(N145="základní",J145,0)</f>
        <v>0</v>
      </c>
      <c r="BF145" s="194">
        <f>IF(N145="snížená",J145,0)</f>
        <v>0</v>
      </c>
      <c r="BG145" s="194">
        <f>IF(N145="zákl. přenesená",J145,0)</f>
        <v>0</v>
      </c>
      <c r="BH145" s="194">
        <f>IF(N145="sníž. přenesená",J145,0)</f>
        <v>0</v>
      </c>
      <c r="BI145" s="194">
        <f>IF(N145="nulová",J145,0)</f>
        <v>0</v>
      </c>
      <c r="BJ145" s="19" t="s">
        <v>88</v>
      </c>
      <c r="BK145" s="194">
        <f>ROUND(I145*H145,2)</f>
        <v>0</v>
      </c>
      <c r="BL145" s="19" t="s">
        <v>178</v>
      </c>
      <c r="BM145" s="193" t="s">
        <v>796</v>
      </c>
    </row>
    <row r="146" spans="1:65" s="2" customFormat="1" x14ac:dyDescent="0.2">
      <c r="A146" s="37"/>
      <c r="B146" s="38"/>
      <c r="C146" s="39"/>
      <c r="D146" s="228" t="s">
        <v>198</v>
      </c>
      <c r="E146" s="39"/>
      <c r="F146" s="229" t="s">
        <v>797</v>
      </c>
      <c r="G146" s="39"/>
      <c r="H146" s="39"/>
      <c r="I146" s="230"/>
      <c r="J146" s="39"/>
      <c r="K146" s="39"/>
      <c r="L146" s="42"/>
      <c r="M146" s="231"/>
      <c r="N146" s="232"/>
      <c r="O146" s="67"/>
      <c r="P146" s="67"/>
      <c r="Q146" s="67"/>
      <c r="R146" s="67"/>
      <c r="S146" s="67"/>
      <c r="T146" s="68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9" t="s">
        <v>198</v>
      </c>
      <c r="AU146" s="19" t="s">
        <v>90</v>
      </c>
    </row>
    <row r="147" spans="1:65" s="14" customFormat="1" x14ac:dyDescent="0.2">
      <c r="B147" s="206"/>
      <c r="C147" s="207"/>
      <c r="D147" s="197" t="s">
        <v>180</v>
      </c>
      <c r="E147" s="208" t="s">
        <v>79</v>
      </c>
      <c r="F147" s="209" t="s">
        <v>798</v>
      </c>
      <c r="G147" s="207"/>
      <c r="H147" s="210">
        <v>20</v>
      </c>
      <c r="I147" s="211"/>
      <c r="J147" s="207"/>
      <c r="K147" s="207"/>
      <c r="L147" s="212"/>
      <c r="M147" s="213"/>
      <c r="N147" s="214"/>
      <c r="O147" s="214"/>
      <c r="P147" s="214"/>
      <c r="Q147" s="214"/>
      <c r="R147" s="214"/>
      <c r="S147" s="214"/>
      <c r="T147" s="215"/>
      <c r="AT147" s="216" t="s">
        <v>180</v>
      </c>
      <c r="AU147" s="216" t="s">
        <v>90</v>
      </c>
      <c r="AV147" s="14" t="s">
        <v>90</v>
      </c>
      <c r="AW147" s="14" t="s">
        <v>42</v>
      </c>
      <c r="AX147" s="14" t="s">
        <v>81</v>
      </c>
      <c r="AY147" s="216" t="s">
        <v>171</v>
      </c>
    </row>
    <row r="148" spans="1:65" s="15" customFormat="1" x14ac:dyDescent="0.2">
      <c r="B148" s="217"/>
      <c r="C148" s="218"/>
      <c r="D148" s="197" t="s">
        <v>180</v>
      </c>
      <c r="E148" s="219" t="s">
        <v>79</v>
      </c>
      <c r="F148" s="220" t="s">
        <v>183</v>
      </c>
      <c r="G148" s="218"/>
      <c r="H148" s="221">
        <v>20</v>
      </c>
      <c r="I148" s="222"/>
      <c r="J148" s="218"/>
      <c r="K148" s="218"/>
      <c r="L148" s="223"/>
      <c r="M148" s="224"/>
      <c r="N148" s="225"/>
      <c r="O148" s="225"/>
      <c r="P148" s="225"/>
      <c r="Q148" s="225"/>
      <c r="R148" s="225"/>
      <c r="S148" s="225"/>
      <c r="T148" s="226"/>
      <c r="AT148" s="227" t="s">
        <v>180</v>
      </c>
      <c r="AU148" s="227" t="s">
        <v>90</v>
      </c>
      <c r="AV148" s="15" t="s">
        <v>178</v>
      </c>
      <c r="AW148" s="15" t="s">
        <v>42</v>
      </c>
      <c r="AX148" s="15" t="s">
        <v>88</v>
      </c>
      <c r="AY148" s="227" t="s">
        <v>171</v>
      </c>
    </row>
    <row r="149" spans="1:65" s="2" customFormat="1" ht="24.2" customHeight="1" x14ac:dyDescent="0.2">
      <c r="A149" s="37"/>
      <c r="B149" s="38"/>
      <c r="C149" s="182" t="s">
        <v>8</v>
      </c>
      <c r="D149" s="182" t="s">
        <v>173</v>
      </c>
      <c r="E149" s="183" t="s">
        <v>799</v>
      </c>
      <c r="F149" s="184" t="s">
        <v>800</v>
      </c>
      <c r="G149" s="185" t="s">
        <v>127</v>
      </c>
      <c r="H149" s="186">
        <v>26</v>
      </c>
      <c r="I149" s="187"/>
      <c r="J149" s="188">
        <f>ROUND(I149*H149,2)</f>
        <v>0</v>
      </c>
      <c r="K149" s="184" t="s">
        <v>196</v>
      </c>
      <c r="L149" s="42"/>
      <c r="M149" s="189" t="s">
        <v>79</v>
      </c>
      <c r="N149" s="190" t="s">
        <v>51</v>
      </c>
      <c r="O149" s="67"/>
      <c r="P149" s="191">
        <f>O149*H149</f>
        <v>0</v>
      </c>
      <c r="Q149" s="191">
        <v>1E-4</v>
      </c>
      <c r="R149" s="191">
        <f>Q149*H149</f>
        <v>2.6000000000000003E-3</v>
      </c>
      <c r="S149" s="191">
        <v>0</v>
      </c>
      <c r="T149" s="192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193" t="s">
        <v>178</v>
      </c>
      <c r="AT149" s="193" t="s">
        <v>173</v>
      </c>
      <c r="AU149" s="193" t="s">
        <v>90</v>
      </c>
      <c r="AY149" s="19" t="s">
        <v>171</v>
      </c>
      <c r="BE149" s="194">
        <f>IF(N149="základní",J149,0)</f>
        <v>0</v>
      </c>
      <c r="BF149" s="194">
        <f>IF(N149="snížená",J149,0)</f>
        <v>0</v>
      </c>
      <c r="BG149" s="194">
        <f>IF(N149="zákl. přenesená",J149,0)</f>
        <v>0</v>
      </c>
      <c r="BH149" s="194">
        <f>IF(N149="sníž. přenesená",J149,0)</f>
        <v>0</v>
      </c>
      <c r="BI149" s="194">
        <f>IF(N149="nulová",J149,0)</f>
        <v>0</v>
      </c>
      <c r="BJ149" s="19" t="s">
        <v>88</v>
      </c>
      <c r="BK149" s="194">
        <f>ROUND(I149*H149,2)</f>
        <v>0</v>
      </c>
      <c r="BL149" s="19" t="s">
        <v>178</v>
      </c>
      <c r="BM149" s="193" t="s">
        <v>801</v>
      </c>
    </row>
    <row r="150" spans="1:65" s="2" customFormat="1" x14ac:dyDescent="0.2">
      <c r="A150" s="37"/>
      <c r="B150" s="38"/>
      <c r="C150" s="39"/>
      <c r="D150" s="228" t="s">
        <v>198</v>
      </c>
      <c r="E150" s="39"/>
      <c r="F150" s="229" t="s">
        <v>802</v>
      </c>
      <c r="G150" s="39"/>
      <c r="H150" s="39"/>
      <c r="I150" s="230"/>
      <c r="J150" s="39"/>
      <c r="K150" s="39"/>
      <c r="L150" s="42"/>
      <c r="M150" s="231"/>
      <c r="N150" s="232"/>
      <c r="O150" s="67"/>
      <c r="P150" s="67"/>
      <c r="Q150" s="67"/>
      <c r="R150" s="67"/>
      <c r="S150" s="67"/>
      <c r="T150" s="68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9" t="s">
        <v>198</v>
      </c>
      <c r="AU150" s="19" t="s">
        <v>90</v>
      </c>
    </row>
    <row r="151" spans="1:65" s="14" customFormat="1" x14ac:dyDescent="0.2">
      <c r="B151" s="206"/>
      <c r="C151" s="207"/>
      <c r="D151" s="197" t="s">
        <v>180</v>
      </c>
      <c r="E151" s="208" t="s">
        <v>79</v>
      </c>
      <c r="F151" s="209" t="s">
        <v>803</v>
      </c>
      <c r="G151" s="207"/>
      <c r="H151" s="210">
        <v>26</v>
      </c>
      <c r="I151" s="211"/>
      <c r="J151" s="207"/>
      <c r="K151" s="207"/>
      <c r="L151" s="212"/>
      <c r="M151" s="213"/>
      <c r="N151" s="214"/>
      <c r="O151" s="214"/>
      <c r="P151" s="214"/>
      <c r="Q151" s="214"/>
      <c r="R151" s="214"/>
      <c r="S151" s="214"/>
      <c r="T151" s="215"/>
      <c r="AT151" s="216" t="s">
        <v>180</v>
      </c>
      <c r="AU151" s="216" t="s">
        <v>90</v>
      </c>
      <c r="AV151" s="14" t="s">
        <v>90</v>
      </c>
      <c r="AW151" s="14" t="s">
        <v>42</v>
      </c>
      <c r="AX151" s="14" t="s">
        <v>81</v>
      </c>
      <c r="AY151" s="216" t="s">
        <v>171</v>
      </c>
    </row>
    <row r="152" spans="1:65" s="15" customFormat="1" x14ac:dyDescent="0.2">
      <c r="B152" s="217"/>
      <c r="C152" s="218"/>
      <c r="D152" s="197" t="s">
        <v>180</v>
      </c>
      <c r="E152" s="219" t="s">
        <v>79</v>
      </c>
      <c r="F152" s="220" t="s">
        <v>183</v>
      </c>
      <c r="G152" s="218"/>
      <c r="H152" s="221">
        <v>26</v>
      </c>
      <c r="I152" s="222"/>
      <c r="J152" s="218"/>
      <c r="K152" s="218"/>
      <c r="L152" s="223"/>
      <c r="M152" s="224"/>
      <c r="N152" s="225"/>
      <c r="O152" s="225"/>
      <c r="P152" s="225"/>
      <c r="Q152" s="225"/>
      <c r="R152" s="225"/>
      <c r="S152" s="225"/>
      <c r="T152" s="226"/>
      <c r="AT152" s="227" t="s">
        <v>180</v>
      </c>
      <c r="AU152" s="227" t="s">
        <v>90</v>
      </c>
      <c r="AV152" s="15" t="s">
        <v>178</v>
      </c>
      <c r="AW152" s="15" t="s">
        <v>42</v>
      </c>
      <c r="AX152" s="15" t="s">
        <v>88</v>
      </c>
      <c r="AY152" s="227" t="s">
        <v>171</v>
      </c>
    </row>
    <row r="153" spans="1:65" s="2" customFormat="1" ht="16.5" customHeight="1" x14ac:dyDescent="0.2">
      <c r="A153" s="37"/>
      <c r="B153" s="38"/>
      <c r="C153" s="233" t="s">
        <v>264</v>
      </c>
      <c r="D153" s="233" t="s">
        <v>202</v>
      </c>
      <c r="E153" s="234" t="s">
        <v>804</v>
      </c>
      <c r="F153" s="235" t="s">
        <v>805</v>
      </c>
      <c r="G153" s="236" t="s">
        <v>127</v>
      </c>
      <c r="H153" s="237">
        <v>26</v>
      </c>
      <c r="I153" s="238"/>
      <c r="J153" s="239">
        <f>ROUND(I153*H153,2)</f>
        <v>0</v>
      </c>
      <c r="K153" s="235" t="s">
        <v>196</v>
      </c>
      <c r="L153" s="240"/>
      <c r="M153" s="241" t="s">
        <v>79</v>
      </c>
      <c r="N153" s="242" t="s">
        <v>51</v>
      </c>
      <c r="O153" s="67"/>
      <c r="P153" s="191">
        <f>O153*H153</f>
        <v>0</v>
      </c>
      <c r="Q153" s="191">
        <v>2.9999999999999997E-4</v>
      </c>
      <c r="R153" s="191">
        <f>Q153*H153</f>
        <v>7.7999999999999996E-3</v>
      </c>
      <c r="S153" s="191">
        <v>0</v>
      </c>
      <c r="T153" s="192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193" t="s">
        <v>205</v>
      </c>
      <c r="AT153" s="193" t="s">
        <v>202</v>
      </c>
      <c r="AU153" s="193" t="s">
        <v>90</v>
      </c>
      <c r="AY153" s="19" t="s">
        <v>171</v>
      </c>
      <c r="BE153" s="194">
        <f>IF(N153="základní",J153,0)</f>
        <v>0</v>
      </c>
      <c r="BF153" s="194">
        <f>IF(N153="snížená",J153,0)</f>
        <v>0</v>
      </c>
      <c r="BG153" s="194">
        <f>IF(N153="zákl. přenesená",J153,0)</f>
        <v>0</v>
      </c>
      <c r="BH153" s="194">
        <f>IF(N153="sníž. přenesená",J153,0)</f>
        <v>0</v>
      </c>
      <c r="BI153" s="194">
        <f>IF(N153="nulová",J153,0)</f>
        <v>0</v>
      </c>
      <c r="BJ153" s="19" t="s">
        <v>88</v>
      </c>
      <c r="BK153" s="194">
        <f>ROUND(I153*H153,2)</f>
        <v>0</v>
      </c>
      <c r="BL153" s="19" t="s">
        <v>178</v>
      </c>
      <c r="BM153" s="193" t="s">
        <v>806</v>
      </c>
    </row>
    <row r="154" spans="1:65" s="12" customFormat="1" ht="22.9" customHeight="1" x14ac:dyDescent="0.2">
      <c r="B154" s="166"/>
      <c r="C154" s="167"/>
      <c r="D154" s="168" t="s">
        <v>80</v>
      </c>
      <c r="E154" s="180" t="s">
        <v>193</v>
      </c>
      <c r="F154" s="180" t="s">
        <v>216</v>
      </c>
      <c r="G154" s="167"/>
      <c r="H154" s="167"/>
      <c r="I154" s="170"/>
      <c r="J154" s="181">
        <f>BK154</f>
        <v>0</v>
      </c>
      <c r="K154" s="167"/>
      <c r="L154" s="172"/>
      <c r="M154" s="173"/>
      <c r="N154" s="174"/>
      <c r="O154" s="174"/>
      <c r="P154" s="175">
        <f>SUM(P155:P158)</f>
        <v>0</v>
      </c>
      <c r="Q154" s="174"/>
      <c r="R154" s="175">
        <f>SUM(R155:R158)</f>
        <v>0.18389</v>
      </c>
      <c r="S154" s="174"/>
      <c r="T154" s="176">
        <f>SUM(T155:T158)</f>
        <v>0</v>
      </c>
      <c r="AR154" s="177" t="s">
        <v>88</v>
      </c>
      <c r="AT154" s="178" t="s">
        <v>80</v>
      </c>
      <c r="AU154" s="178" t="s">
        <v>88</v>
      </c>
      <c r="AY154" s="177" t="s">
        <v>171</v>
      </c>
      <c r="BK154" s="179">
        <f>SUM(BK155:BK158)</f>
        <v>0</v>
      </c>
    </row>
    <row r="155" spans="1:65" s="2" customFormat="1" ht="24.2" customHeight="1" x14ac:dyDescent="0.2">
      <c r="A155" s="37"/>
      <c r="B155" s="38"/>
      <c r="C155" s="182" t="s">
        <v>272</v>
      </c>
      <c r="D155" s="182" t="s">
        <v>173</v>
      </c>
      <c r="E155" s="183" t="s">
        <v>807</v>
      </c>
      <c r="F155" s="184" t="s">
        <v>808</v>
      </c>
      <c r="G155" s="185" t="s">
        <v>345</v>
      </c>
      <c r="H155" s="186">
        <v>7</v>
      </c>
      <c r="I155" s="187"/>
      <c r="J155" s="188">
        <f>ROUND(I155*H155,2)</f>
        <v>0</v>
      </c>
      <c r="K155" s="184" t="s">
        <v>196</v>
      </c>
      <c r="L155" s="42"/>
      <c r="M155" s="189" t="s">
        <v>79</v>
      </c>
      <c r="N155" s="190" t="s">
        <v>51</v>
      </c>
      <c r="O155" s="67"/>
      <c r="P155" s="191">
        <f>O155*H155</f>
        <v>0</v>
      </c>
      <c r="Q155" s="191">
        <v>2.6270000000000002E-2</v>
      </c>
      <c r="R155" s="191">
        <f>Q155*H155</f>
        <v>0.18389</v>
      </c>
      <c r="S155" s="191">
        <v>0</v>
      </c>
      <c r="T155" s="192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193" t="s">
        <v>178</v>
      </c>
      <c r="AT155" s="193" t="s">
        <v>173</v>
      </c>
      <c r="AU155" s="193" t="s">
        <v>90</v>
      </c>
      <c r="AY155" s="19" t="s">
        <v>171</v>
      </c>
      <c r="BE155" s="194">
        <f>IF(N155="základní",J155,0)</f>
        <v>0</v>
      </c>
      <c r="BF155" s="194">
        <f>IF(N155="snížená",J155,0)</f>
        <v>0</v>
      </c>
      <c r="BG155" s="194">
        <f>IF(N155="zákl. přenesená",J155,0)</f>
        <v>0</v>
      </c>
      <c r="BH155" s="194">
        <f>IF(N155="sníž. přenesená",J155,0)</f>
        <v>0</v>
      </c>
      <c r="BI155" s="194">
        <f>IF(N155="nulová",J155,0)</f>
        <v>0</v>
      </c>
      <c r="BJ155" s="19" t="s">
        <v>88</v>
      </c>
      <c r="BK155" s="194">
        <f>ROUND(I155*H155,2)</f>
        <v>0</v>
      </c>
      <c r="BL155" s="19" t="s">
        <v>178</v>
      </c>
      <c r="BM155" s="193" t="s">
        <v>809</v>
      </c>
    </row>
    <row r="156" spans="1:65" s="2" customFormat="1" x14ac:dyDescent="0.2">
      <c r="A156" s="37"/>
      <c r="B156" s="38"/>
      <c r="C156" s="39"/>
      <c r="D156" s="228" t="s">
        <v>198</v>
      </c>
      <c r="E156" s="39"/>
      <c r="F156" s="229" t="s">
        <v>810</v>
      </c>
      <c r="G156" s="39"/>
      <c r="H156" s="39"/>
      <c r="I156" s="230"/>
      <c r="J156" s="39"/>
      <c r="K156" s="39"/>
      <c r="L156" s="42"/>
      <c r="M156" s="231"/>
      <c r="N156" s="232"/>
      <c r="O156" s="67"/>
      <c r="P156" s="67"/>
      <c r="Q156" s="67"/>
      <c r="R156" s="67"/>
      <c r="S156" s="67"/>
      <c r="T156" s="68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9" t="s">
        <v>198</v>
      </c>
      <c r="AU156" s="19" t="s">
        <v>90</v>
      </c>
    </row>
    <row r="157" spans="1:65" s="14" customFormat="1" x14ac:dyDescent="0.2">
      <c r="B157" s="206"/>
      <c r="C157" s="207"/>
      <c r="D157" s="197" t="s">
        <v>180</v>
      </c>
      <c r="E157" s="208" t="s">
        <v>79</v>
      </c>
      <c r="F157" s="209" t="s">
        <v>811</v>
      </c>
      <c r="G157" s="207"/>
      <c r="H157" s="210">
        <v>7</v>
      </c>
      <c r="I157" s="211"/>
      <c r="J157" s="207"/>
      <c r="K157" s="207"/>
      <c r="L157" s="212"/>
      <c r="M157" s="213"/>
      <c r="N157" s="214"/>
      <c r="O157" s="214"/>
      <c r="P157" s="214"/>
      <c r="Q157" s="214"/>
      <c r="R157" s="214"/>
      <c r="S157" s="214"/>
      <c r="T157" s="215"/>
      <c r="AT157" s="216" t="s">
        <v>180</v>
      </c>
      <c r="AU157" s="216" t="s">
        <v>90</v>
      </c>
      <c r="AV157" s="14" t="s">
        <v>90</v>
      </c>
      <c r="AW157" s="14" t="s">
        <v>42</v>
      </c>
      <c r="AX157" s="14" t="s">
        <v>81</v>
      </c>
      <c r="AY157" s="216" t="s">
        <v>171</v>
      </c>
    </row>
    <row r="158" spans="1:65" s="15" customFormat="1" x14ac:dyDescent="0.2">
      <c r="B158" s="217"/>
      <c r="C158" s="218"/>
      <c r="D158" s="197" t="s">
        <v>180</v>
      </c>
      <c r="E158" s="219" t="s">
        <v>79</v>
      </c>
      <c r="F158" s="220" t="s">
        <v>183</v>
      </c>
      <c r="G158" s="218"/>
      <c r="H158" s="221">
        <v>7</v>
      </c>
      <c r="I158" s="222"/>
      <c r="J158" s="218"/>
      <c r="K158" s="218"/>
      <c r="L158" s="223"/>
      <c r="M158" s="224"/>
      <c r="N158" s="225"/>
      <c r="O158" s="225"/>
      <c r="P158" s="225"/>
      <c r="Q158" s="225"/>
      <c r="R158" s="225"/>
      <c r="S158" s="225"/>
      <c r="T158" s="226"/>
      <c r="AT158" s="227" t="s">
        <v>180</v>
      </c>
      <c r="AU158" s="227" t="s">
        <v>90</v>
      </c>
      <c r="AV158" s="15" t="s">
        <v>178</v>
      </c>
      <c r="AW158" s="15" t="s">
        <v>42</v>
      </c>
      <c r="AX158" s="15" t="s">
        <v>88</v>
      </c>
      <c r="AY158" s="227" t="s">
        <v>171</v>
      </c>
    </row>
    <row r="159" spans="1:65" s="12" customFormat="1" ht="22.9" customHeight="1" x14ac:dyDescent="0.2">
      <c r="B159" s="166"/>
      <c r="C159" s="167"/>
      <c r="D159" s="168" t="s">
        <v>80</v>
      </c>
      <c r="E159" s="180" t="s">
        <v>178</v>
      </c>
      <c r="F159" s="180" t="s">
        <v>277</v>
      </c>
      <c r="G159" s="167"/>
      <c r="H159" s="167"/>
      <c r="I159" s="170"/>
      <c r="J159" s="181">
        <f>BK159</f>
        <v>0</v>
      </c>
      <c r="K159" s="167"/>
      <c r="L159" s="172"/>
      <c r="M159" s="173"/>
      <c r="N159" s="174"/>
      <c r="O159" s="174"/>
      <c r="P159" s="175">
        <f>SUM(P160:P171)</f>
        <v>0</v>
      </c>
      <c r="Q159" s="174"/>
      <c r="R159" s="175">
        <f>SUM(R160:R171)</f>
        <v>3.9328016000000003</v>
      </c>
      <c r="S159" s="174"/>
      <c r="T159" s="176">
        <f>SUM(T160:T171)</f>
        <v>0</v>
      </c>
      <c r="AR159" s="177" t="s">
        <v>88</v>
      </c>
      <c r="AT159" s="178" t="s">
        <v>80</v>
      </c>
      <c r="AU159" s="178" t="s">
        <v>88</v>
      </c>
      <c r="AY159" s="177" t="s">
        <v>171</v>
      </c>
      <c r="BK159" s="179">
        <f>SUM(BK160:BK171)</f>
        <v>0</v>
      </c>
    </row>
    <row r="160" spans="1:65" s="2" customFormat="1" ht="16.5" customHeight="1" x14ac:dyDescent="0.2">
      <c r="A160" s="37"/>
      <c r="B160" s="38"/>
      <c r="C160" s="182" t="s">
        <v>278</v>
      </c>
      <c r="D160" s="182" t="s">
        <v>173</v>
      </c>
      <c r="E160" s="183" t="s">
        <v>279</v>
      </c>
      <c r="F160" s="184" t="s">
        <v>280</v>
      </c>
      <c r="G160" s="185" t="s">
        <v>119</v>
      </c>
      <c r="H160" s="186">
        <v>2.08</v>
      </c>
      <c r="I160" s="187"/>
      <c r="J160" s="188">
        <f>ROUND(I160*H160,2)</f>
        <v>0</v>
      </c>
      <c r="K160" s="184" t="s">
        <v>196</v>
      </c>
      <c r="L160" s="42"/>
      <c r="M160" s="189" t="s">
        <v>79</v>
      </c>
      <c r="N160" s="190" t="s">
        <v>51</v>
      </c>
      <c r="O160" s="67"/>
      <c r="P160" s="191">
        <f>O160*H160</f>
        <v>0</v>
      </c>
      <c r="Q160" s="191">
        <v>1.8907700000000001</v>
      </c>
      <c r="R160" s="191">
        <f>Q160*H160</f>
        <v>3.9328016000000003</v>
      </c>
      <c r="S160" s="191">
        <v>0</v>
      </c>
      <c r="T160" s="192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193" t="s">
        <v>178</v>
      </c>
      <c r="AT160" s="193" t="s">
        <v>173</v>
      </c>
      <c r="AU160" s="193" t="s">
        <v>90</v>
      </c>
      <c r="AY160" s="19" t="s">
        <v>171</v>
      </c>
      <c r="BE160" s="194">
        <f>IF(N160="základní",J160,0)</f>
        <v>0</v>
      </c>
      <c r="BF160" s="194">
        <f>IF(N160="snížená",J160,0)</f>
        <v>0</v>
      </c>
      <c r="BG160" s="194">
        <f>IF(N160="zákl. přenesená",J160,0)</f>
        <v>0</v>
      </c>
      <c r="BH160" s="194">
        <f>IF(N160="sníž. přenesená",J160,0)</f>
        <v>0</v>
      </c>
      <c r="BI160" s="194">
        <f>IF(N160="nulová",J160,0)</f>
        <v>0</v>
      </c>
      <c r="BJ160" s="19" t="s">
        <v>88</v>
      </c>
      <c r="BK160" s="194">
        <f>ROUND(I160*H160,2)</f>
        <v>0</v>
      </c>
      <c r="BL160" s="19" t="s">
        <v>178</v>
      </c>
      <c r="BM160" s="193" t="s">
        <v>812</v>
      </c>
    </row>
    <row r="161" spans="1:65" s="2" customFormat="1" x14ac:dyDescent="0.2">
      <c r="A161" s="37"/>
      <c r="B161" s="38"/>
      <c r="C161" s="39"/>
      <c r="D161" s="228" t="s">
        <v>198</v>
      </c>
      <c r="E161" s="39"/>
      <c r="F161" s="229" t="s">
        <v>282</v>
      </c>
      <c r="G161" s="39"/>
      <c r="H161" s="39"/>
      <c r="I161" s="230"/>
      <c r="J161" s="39"/>
      <c r="K161" s="39"/>
      <c r="L161" s="42"/>
      <c r="M161" s="231"/>
      <c r="N161" s="232"/>
      <c r="O161" s="67"/>
      <c r="P161" s="67"/>
      <c r="Q161" s="67"/>
      <c r="R161" s="67"/>
      <c r="S161" s="67"/>
      <c r="T161" s="68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9" t="s">
        <v>198</v>
      </c>
      <c r="AU161" s="19" t="s">
        <v>90</v>
      </c>
    </row>
    <row r="162" spans="1:65" s="14" customFormat="1" x14ac:dyDescent="0.2">
      <c r="B162" s="206"/>
      <c r="C162" s="207"/>
      <c r="D162" s="197" t="s">
        <v>180</v>
      </c>
      <c r="E162" s="208" t="s">
        <v>79</v>
      </c>
      <c r="F162" s="209" t="s">
        <v>813</v>
      </c>
      <c r="G162" s="207"/>
      <c r="H162" s="210">
        <v>2.08</v>
      </c>
      <c r="I162" s="211"/>
      <c r="J162" s="207"/>
      <c r="K162" s="207"/>
      <c r="L162" s="212"/>
      <c r="M162" s="213"/>
      <c r="N162" s="214"/>
      <c r="O162" s="214"/>
      <c r="P162" s="214"/>
      <c r="Q162" s="214"/>
      <c r="R162" s="214"/>
      <c r="S162" s="214"/>
      <c r="T162" s="215"/>
      <c r="AT162" s="216" t="s">
        <v>180</v>
      </c>
      <c r="AU162" s="216" t="s">
        <v>90</v>
      </c>
      <c r="AV162" s="14" t="s">
        <v>90</v>
      </c>
      <c r="AW162" s="14" t="s">
        <v>42</v>
      </c>
      <c r="AX162" s="14" t="s">
        <v>81</v>
      </c>
      <c r="AY162" s="216" t="s">
        <v>171</v>
      </c>
    </row>
    <row r="163" spans="1:65" s="15" customFormat="1" x14ac:dyDescent="0.2">
      <c r="B163" s="217"/>
      <c r="C163" s="218"/>
      <c r="D163" s="197" t="s">
        <v>180</v>
      </c>
      <c r="E163" s="219" t="s">
        <v>814</v>
      </c>
      <c r="F163" s="220" t="s">
        <v>183</v>
      </c>
      <c r="G163" s="218"/>
      <c r="H163" s="221">
        <v>2.08</v>
      </c>
      <c r="I163" s="222"/>
      <c r="J163" s="218"/>
      <c r="K163" s="218"/>
      <c r="L163" s="223"/>
      <c r="M163" s="224"/>
      <c r="N163" s="225"/>
      <c r="O163" s="225"/>
      <c r="P163" s="225"/>
      <c r="Q163" s="225"/>
      <c r="R163" s="225"/>
      <c r="S163" s="225"/>
      <c r="T163" s="226"/>
      <c r="AT163" s="227" t="s">
        <v>180</v>
      </c>
      <c r="AU163" s="227" t="s">
        <v>90</v>
      </c>
      <c r="AV163" s="15" t="s">
        <v>178</v>
      </c>
      <c r="AW163" s="15" t="s">
        <v>42</v>
      </c>
      <c r="AX163" s="15" t="s">
        <v>88</v>
      </c>
      <c r="AY163" s="227" t="s">
        <v>171</v>
      </c>
    </row>
    <row r="164" spans="1:65" s="2" customFormat="1" ht="24.2" customHeight="1" x14ac:dyDescent="0.2">
      <c r="A164" s="37"/>
      <c r="B164" s="38"/>
      <c r="C164" s="182" t="s">
        <v>287</v>
      </c>
      <c r="D164" s="182" t="s">
        <v>173</v>
      </c>
      <c r="E164" s="183" t="s">
        <v>815</v>
      </c>
      <c r="F164" s="184" t="s">
        <v>816</v>
      </c>
      <c r="G164" s="185" t="s">
        <v>119</v>
      </c>
      <c r="H164" s="186">
        <v>2.6</v>
      </c>
      <c r="I164" s="187"/>
      <c r="J164" s="188">
        <f>ROUND(I164*H164,2)</f>
        <v>0</v>
      </c>
      <c r="K164" s="184" t="s">
        <v>196</v>
      </c>
      <c r="L164" s="42"/>
      <c r="M164" s="189" t="s">
        <v>79</v>
      </c>
      <c r="N164" s="190" t="s">
        <v>51</v>
      </c>
      <c r="O164" s="67"/>
      <c r="P164" s="191">
        <f>O164*H164</f>
        <v>0</v>
      </c>
      <c r="Q164" s="191">
        <v>0</v>
      </c>
      <c r="R164" s="191">
        <f>Q164*H164</f>
        <v>0</v>
      </c>
      <c r="S164" s="191">
        <v>0</v>
      </c>
      <c r="T164" s="192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193" t="s">
        <v>178</v>
      </c>
      <c r="AT164" s="193" t="s">
        <v>173</v>
      </c>
      <c r="AU164" s="193" t="s">
        <v>90</v>
      </c>
      <c r="AY164" s="19" t="s">
        <v>171</v>
      </c>
      <c r="BE164" s="194">
        <f>IF(N164="základní",J164,0)</f>
        <v>0</v>
      </c>
      <c r="BF164" s="194">
        <f>IF(N164="snížená",J164,0)</f>
        <v>0</v>
      </c>
      <c r="BG164" s="194">
        <f>IF(N164="zákl. přenesená",J164,0)</f>
        <v>0</v>
      </c>
      <c r="BH164" s="194">
        <f>IF(N164="sníž. přenesená",J164,0)</f>
        <v>0</v>
      </c>
      <c r="BI164" s="194">
        <f>IF(N164="nulová",J164,0)</f>
        <v>0</v>
      </c>
      <c r="BJ164" s="19" t="s">
        <v>88</v>
      </c>
      <c r="BK164" s="194">
        <f>ROUND(I164*H164,2)</f>
        <v>0</v>
      </c>
      <c r="BL164" s="19" t="s">
        <v>178</v>
      </c>
      <c r="BM164" s="193" t="s">
        <v>817</v>
      </c>
    </row>
    <row r="165" spans="1:65" s="2" customFormat="1" x14ac:dyDescent="0.2">
      <c r="A165" s="37"/>
      <c r="B165" s="38"/>
      <c r="C165" s="39"/>
      <c r="D165" s="228" t="s">
        <v>198</v>
      </c>
      <c r="E165" s="39"/>
      <c r="F165" s="229" t="s">
        <v>818</v>
      </c>
      <c r="G165" s="39"/>
      <c r="H165" s="39"/>
      <c r="I165" s="230"/>
      <c r="J165" s="39"/>
      <c r="K165" s="39"/>
      <c r="L165" s="42"/>
      <c r="M165" s="231"/>
      <c r="N165" s="232"/>
      <c r="O165" s="67"/>
      <c r="P165" s="67"/>
      <c r="Q165" s="67"/>
      <c r="R165" s="67"/>
      <c r="S165" s="67"/>
      <c r="T165" s="68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9" t="s">
        <v>198</v>
      </c>
      <c r="AU165" s="19" t="s">
        <v>90</v>
      </c>
    </row>
    <row r="166" spans="1:65" s="14" customFormat="1" x14ac:dyDescent="0.2">
      <c r="B166" s="206"/>
      <c r="C166" s="207"/>
      <c r="D166" s="197" t="s">
        <v>180</v>
      </c>
      <c r="E166" s="208" t="s">
        <v>79</v>
      </c>
      <c r="F166" s="209" t="s">
        <v>819</v>
      </c>
      <c r="G166" s="207"/>
      <c r="H166" s="210">
        <v>2.6</v>
      </c>
      <c r="I166" s="211"/>
      <c r="J166" s="207"/>
      <c r="K166" s="207"/>
      <c r="L166" s="212"/>
      <c r="M166" s="213"/>
      <c r="N166" s="214"/>
      <c r="O166" s="214"/>
      <c r="P166" s="214"/>
      <c r="Q166" s="214"/>
      <c r="R166" s="214"/>
      <c r="S166" s="214"/>
      <c r="T166" s="215"/>
      <c r="AT166" s="216" t="s">
        <v>180</v>
      </c>
      <c r="AU166" s="216" t="s">
        <v>90</v>
      </c>
      <c r="AV166" s="14" t="s">
        <v>90</v>
      </c>
      <c r="AW166" s="14" t="s">
        <v>42</v>
      </c>
      <c r="AX166" s="14" t="s">
        <v>81</v>
      </c>
      <c r="AY166" s="216" t="s">
        <v>171</v>
      </c>
    </row>
    <row r="167" spans="1:65" s="15" customFormat="1" x14ac:dyDescent="0.2">
      <c r="B167" s="217"/>
      <c r="C167" s="218"/>
      <c r="D167" s="197" t="s">
        <v>180</v>
      </c>
      <c r="E167" s="219" t="s">
        <v>742</v>
      </c>
      <c r="F167" s="220" t="s">
        <v>183</v>
      </c>
      <c r="G167" s="218"/>
      <c r="H167" s="221">
        <v>2.6</v>
      </c>
      <c r="I167" s="222"/>
      <c r="J167" s="218"/>
      <c r="K167" s="218"/>
      <c r="L167" s="223"/>
      <c r="M167" s="224"/>
      <c r="N167" s="225"/>
      <c r="O167" s="225"/>
      <c r="P167" s="225"/>
      <c r="Q167" s="225"/>
      <c r="R167" s="225"/>
      <c r="S167" s="225"/>
      <c r="T167" s="226"/>
      <c r="AT167" s="227" t="s">
        <v>180</v>
      </c>
      <c r="AU167" s="227" t="s">
        <v>90</v>
      </c>
      <c r="AV167" s="15" t="s">
        <v>178</v>
      </c>
      <c r="AW167" s="15" t="s">
        <v>42</v>
      </c>
      <c r="AX167" s="15" t="s">
        <v>88</v>
      </c>
      <c r="AY167" s="227" t="s">
        <v>171</v>
      </c>
    </row>
    <row r="168" spans="1:65" s="2" customFormat="1" ht="24.2" customHeight="1" x14ac:dyDescent="0.2">
      <c r="A168" s="37"/>
      <c r="B168" s="38"/>
      <c r="C168" s="182" t="s">
        <v>293</v>
      </c>
      <c r="D168" s="182" t="s">
        <v>173</v>
      </c>
      <c r="E168" s="183" t="s">
        <v>820</v>
      </c>
      <c r="F168" s="184" t="s">
        <v>821</v>
      </c>
      <c r="G168" s="185" t="s">
        <v>119</v>
      </c>
      <c r="H168" s="186">
        <v>3.9</v>
      </c>
      <c r="I168" s="187"/>
      <c r="J168" s="188">
        <f>ROUND(I168*H168,2)</f>
        <v>0</v>
      </c>
      <c r="K168" s="184" t="s">
        <v>196</v>
      </c>
      <c r="L168" s="42"/>
      <c r="M168" s="189" t="s">
        <v>79</v>
      </c>
      <c r="N168" s="190" t="s">
        <v>51</v>
      </c>
      <c r="O168" s="67"/>
      <c r="P168" s="191">
        <f>O168*H168</f>
        <v>0</v>
      </c>
      <c r="Q168" s="191">
        <v>0</v>
      </c>
      <c r="R168" s="191">
        <f>Q168*H168</f>
        <v>0</v>
      </c>
      <c r="S168" s="191">
        <v>0</v>
      </c>
      <c r="T168" s="192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193" t="s">
        <v>178</v>
      </c>
      <c r="AT168" s="193" t="s">
        <v>173</v>
      </c>
      <c r="AU168" s="193" t="s">
        <v>90</v>
      </c>
      <c r="AY168" s="19" t="s">
        <v>171</v>
      </c>
      <c r="BE168" s="194">
        <f>IF(N168="základní",J168,0)</f>
        <v>0</v>
      </c>
      <c r="BF168" s="194">
        <f>IF(N168="snížená",J168,0)</f>
        <v>0</v>
      </c>
      <c r="BG168" s="194">
        <f>IF(N168="zákl. přenesená",J168,0)</f>
        <v>0</v>
      </c>
      <c r="BH168" s="194">
        <f>IF(N168="sníž. přenesená",J168,0)</f>
        <v>0</v>
      </c>
      <c r="BI168" s="194">
        <f>IF(N168="nulová",J168,0)</f>
        <v>0</v>
      </c>
      <c r="BJ168" s="19" t="s">
        <v>88</v>
      </c>
      <c r="BK168" s="194">
        <f>ROUND(I168*H168,2)</f>
        <v>0</v>
      </c>
      <c r="BL168" s="19" t="s">
        <v>178</v>
      </c>
      <c r="BM168" s="193" t="s">
        <v>822</v>
      </c>
    </row>
    <row r="169" spans="1:65" s="2" customFormat="1" x14ac:dyDescent="0.2">
      <c r="A169" s="37"/>
      <c r="B169" s="38"/>
      <c r="C169" s="39"/>
      <c r="D169" s="228" t="s">
        <v>198</v>
      </c>
      <c r="E169" s="39"/>
      <c r="F169" s="229" t="s">
        <v>823</v>
      </c>
      <c r="G169" s="39"/>
      <c r="H169" s="39"/>
      <c r="I169" s="230"/>
      <c r="J169" s="39"/>
      <c r="K169" s="39"/>
      <c r="L169" s="42"/>
      <c r="M169" s="231"/>
      <c r="N169" s="232"/>
      <c r="O169" s="67"/>
      <c r="P169" s="67"/>
      <c r="Q169" s="67"/>
      <c r="R169" s="67"/>
      <c r="S169" s="67"/>
      <c r="T169" s="68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9" t="s">
        <v>198</v>
      </c>
      <c r="AU169" s="19" t="s">
        <v>90</v>
      </c>
    </row>
    <row r="170" spans="1:65" s="14" customFormat="1" x14ac:dyDescent="0.2">
      <c r="B170" s="206"/>
      <c r="C170" s="207"/>
      <c r="D170" s="197" t="s">
        <v>180</v>
      </c>
      <c r="E170" s="208" t="s">
        <v>79</v>
      </c>
      <c r="F170" s="209" t="s">
        <v>824</v>
      </c>
      <c r="G170" s="207"/>
      <c r="H170" s="210">
        <v>3.9</v>
      </c>
      <c r="I170" s="211"/>
      <c r="J170" s="207"/>
      <c r="K170" s="207"/>
      <c r="L170" s="212"/>
      <c r="M170" s="213"/>
      <c r="N170" s="214"/>
      <c r="O170" s="214"/>
      <c r="P170" s="214"/>
      <c r="Q170" s="214"/>
      <c r="R170" s="214"/>
      <c r="S170" s="214"/>
      <c r="T170" s="215"/>
      <c r="AT170" s="216" t="s">
        <v>180</v>
      </c>
      <c r="AU170" s="216" t="s">
        <v>90</v>
      </c>
      <c r="AV170" s="14" t="s">
        <v>90</v>
      </c>
      <c r="AW170" s="14" t="s">
        <v>42</v>
      </c>
      <c r="AX170" s="14" t="s">
        <v>81</v>
      </c>
      <c r="AY170" s="216" t="s">
        <v>171</v>
      </c>
    </row>
    <row r="171" spans="1:65" s="15" customFormat="1" x14ac:dyDescent="0.2">
      <c r="B171" s="217"/>
      <c r="C171" s="218"/>
      <c r="D171" s="197" t="s">
        <v>180</v>
      </c>
      <c r="E171" s="219" t="s">
        <v>748</v>
      </c>
      <c r="F171" s="220" t="s">
        <v>183</v>
      </c>
      <c r="G171" s="218"/>
      <c r="H171" s="221">
        <v>3.9</v>
      </c>
      <c r="I171" s="222"/>
      <c r="J171" s="218"/>
      <c r="K171" s="218"/>
      <c r="L171" s="223"/>
      <c r="M171" s="224"/>
      <c r="N171" s="225"/>
      <c r="O171" s="225"/>
      <c r="P171" s="225"/>
      <c r="Q171" s="225"/>
      <c r="R171" s="225"/>
      <c r="S171" s="225"/>
      <c r="T171" s="226"/>
      <c r="AT171" s="227" t="s">
        <v>180</v>
      </c>
      <c r="AU171" s="227" t="s">
        <v>90</v>
      </c>
      <c r="AV171" s="15" t="s">
        <v>178</v>
      </c>
      <c r="AW171" s="15" t="s">
        <v>42</v>
      </c>
      <c r="AX171" s="15" t="s">
        <v>88</v>
      </c>
      <c r="AY171" s="227" t="s">
        <v>171</v>
      </c>
    </row>
    <row r="172" spans="1:65" s="12" customFormat="1" ht="22.9" customHeight="1" x14ac:dyDescent="0.2">
      <c r="B172" s="166"/>
      <c r="C172" s="167"/>
      <c r="D172" s="168" t="s">
        <v>80</v>
      </c>
      <c r="E172" s="180" t="s">
        <v>205</v>
      </c>
      <c r="F172" s="180" t="s">
        <v>825</v>
      </c>
      <c r="G172" s="167"/>
      <c r="H172" s="167"/>
      <c r="I172" s="170"/>
      <c r="J172" s="181">
        <f>BK172</f>
        <v>0</v>
      </c>
      <c r="K172" s="167"/>
      <c r="L172" s="172"/>
      <c r="M172" s="173"/>
      <c r="N172" s="174"/>
      <c r="O172" s="174"/>
      <c r="P172" s="175">
        <f>SUM(P173:P206)</f>
        <v>0</v>
      </c>
      <c r="Q172" s="174"/>
      <c r="R172" s="175">
        <f>SUM(R173:R206)</f>
        <v>1.9350800000000001</v>
      </c>
      <c r="S172" s="174"/>
      <c r="T172" s="176">
        <f>SUM(T173:T206)</f>
        <v>0</v>
      </c>
      <c r="AR172" s="177" t="s">
        <v>88</v>
      </c>
      <c r="AT172" s="178" t="s">
        <v>80</v>
      </c>
      <c r="AU172" s="178" t="s">
        <v>88</v>
      </c>
      <c r="AY172" s="177" t="s">
        <v>171</v>
      </c>
      <c r="BK172" s="179">
        <f>SUM(BK173:BK206)</f>
        <v>0</v>
      </c>
    </row>
    <row r="173" spans="1:65" s="2" customFormat="1" ht="24.2" customHeight="1" x14ac:dyDescent="0.2">
      <c r="A173" s="37"/>
      <c r="B173" s="38"/>
      <c r="C173" s="182" t="s">
        <v>301</v>
      </c>
      <c r="D173" s="182" t="s">
        <v>173</v>
      </c>
      <c r="E173" s="183" t="s">
        <v>826</v>
      </c>
      <c r="F173" s="184" t="s">
        <v>827</v>
      </c>
      <c r="G173" s="185" t="s">
        <v>211</v>
      </c>
      <c r="H173" s="186">
        <v>20</v>
      </c>
      <c r="I173" s="187"/>
      <c r="J173" s="188">
        <f>ROUND(I173*H173,2)</f>
        <v>0</v>
      </c>
      <c r="K173" s="184" t="s">
        <v>196</v>
      </c>
      <c r="L173" s="42"/>
      <c r="M173" s="189" t="s">
        <v>79</v>
      </c>
      <c r="N173" s="190" t="s">
        <v>51</v>
      </c>
      <c r="O173" s="67"/>
      <c r="P173" s="191">
        <f>O173*H173</f>
        <v>0</v>
      </c>
      <c r="Q173" s="191">
        <v>4.0000000000000003E-5</v>
      </c>
      <c r="R173" s="191">
        <f>Q173*H173</f>
        <v>8.0000000000000004E-4</v>
      </c>
      <c r="S173" s="191">
        <v>0</v>
      </c>
      <c r="T173" s="192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193" t="s">
        <v>178</v>
      </c>
      <c r="AT173" s="193" t="s">
        <v>173</v>
      </c>
      <c r="AU173" s="193" t="s">
        <v>90</v>
      </c>
      <c r="AY173" s="19" t="s">
        <v>171</v>
      </c>
      <c r="BE173" s="194">
        <f>IF(N173="základní",J173,0)</f>
        <v>0</v>
      </c>
      <c r="BF173" s="194">
        <f>IF(N173="snížená",J173,0)</f>
        <v>0</v>
      </c>
      <c r="BG173" s="194">
        <f>IF(N173="zákl. přenesená",J173,0)</f>
        <v>0</v>
      </c>
      <c r="BH173" s="194">
        <f>IF(N173="sníž. přenesená",J173,0)</f>
        <v>0</v>
      </c>
      <c r="BI173" s="194">
        <f>IF(N173="nulová",J173,0)</f>
        <v>0</v>
      </c>
      <c r="BJ173" s="19" t="s">
        <v>88</v>
      </c>
      <c r="BK173" s="194">
        <f>ROUND(I173*H173,2)</f>
        <v>0</v>
      </c>
      <c r="BL173" s="19" t="s">
        <v>178</v>
      </c>
      <c r="BM173" s="193" t="s">
        <v>828</v>
      </c>
    </row>
    <row r="174" spans="1:65" s="2" customFormat="1" x14ac:dyDescent="0.2">
      <c r="A174" s="37"/>
      <c r="B174" s="38"/>
      <c r="C174" s="39"/>
      <c r="D174" s="228" t="s">
        <v>198</v>
      </c>
      <c r="E174" s="39"/>
      <c r="F174" s="229" t="s">
        <v>829</v>
      </c>
      <c r="G174" s="39"/>
      <c r="H174" s="39"/>
      <c r="I174" s="230"/>
      <c r="J174" s="39"/>
      <c r="K174" s="39"/>
      <c r="L174" s="42"/>
      <c r="M174" s="231"/>
      <c r="N174" s="232"/>
      <c r="O174" s="67"/>
      <c r="P174" s="67"/>
      <c r="Q174" s="67"/>
      <c r="R174" s="67"/>
      <c r="S174" s="67"/>
      <c r="T174" s="68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9" t="s">
        <v>198</v>
      </c>
      <c r="AU174" s="19" t="s">
        <v>90</v>
      </c>
    </row>
    <row r="175" spans="1:65" s="2" customFormat="1" ht="16.5" customHeight="1" x14ac:dyDescent="0.2">
      <c r="A175" s="37"/>
      <c r="B175" s="38"/>
      <c r="C175" s="233" t="s">
        <v>305</v>
      </c>
      <c r="D175" s="233" t="s">
        <v>202</v>
      </c>
      <c r="E175" s="234" t="s">
        <v>830</v>
      </c>
      <c r="F175" s="235" t="s">
        <v>831</v>
      </c>
      <c r="G175" s="236" t="s">
        <v>211</v>
      </c>
      <c r="H175" s="237">
        <v>20</v>
      </c>
      <c r="I175" s="238"/>
      <c r="J175" s="239">
        <f>ROUND(I175*H175,2)</f>
        <v>0</v>
      </c>
      <c r="K175" s="235" t="s">
        <v>196</v>
      </c>
      <c r="L175" s="240"/>
      <c r="M175" s="241" t="s">
        <v>79</v>
      </c>
      <c r="N175" s="242" t="s">
        <v>51</v>
      </c>
      <c r="O175" s="67"/>
      <c r="P175" s="191">
        <f>O175*H175</f>
        <v>0</v>
      </c>
      <c r="Q175" s="191">
        <v>4.2999999999999997E-2</v>
      </c>
      <c r="R175" s="191">
        <f>Q175*H175</f>
        <v>0.85999999999999988</v>
      </c>
      <c r="S175" s="191">
        <v>0</v>
      </c>
      <c r="T175" s="192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193" t="s">
        <v>205</v>
      </c>
      <c r="AT175" s="193" t="s">
        <v>202</v>
      </c>
      <c r="AU175" s="193" t="s">
        <v>90</v>
      </c>
      <c r="AY175" s="19" t="s">
        <v>171</v>
      </c>
      <c r="BE175" s="194">
        <f>IF(N175="základní",J175,0)</f>
        <v>0</v>
      </c>
      <c r="BF175" s="194">
        <f>IF(N175="snížená",J175,0)</f>
        <v>0</v>
      </c>
      <c r="BG175" s="194">
        <f>IF(N175="zákl. přenesená",J175,0)</f>
        <v>0</v>
      </c>
      <c r="BH175" s="194">
        <f>IF(N175="sníž. přenesená",J175,0)</f>
        <v>0</v>
      </c>
      <c r="BI175" s="194">
        <f>IF(N175="nulová",J175,0)</f>
        <v>0</v>
      </c>
      <c r="BJ175" s="19" t="s">
        <v>88</v>
      </c>
      <c r="BK175" s="194">
        <f>ROUND(I175*H175,2)</f>
        <v>0</v>
      </c>
      <c r="BL175" s="19" t="s">
        <v>178</v>
      </c>
      <c r="BM175" s="193" t="s">
        <v>832</v>
      </c>
    </row>
    <row r="176" spans="1:65" s="2" customFormat="1" ht="37.9" customHeight="1" x14ac:dyDescent="0.2">
      <c r="A176" s="37"/>
      <c r="B176" s="38"/>
      <c r="C176" s="182" t="s">
        <v>311</v>
      </c>
      <c r="D176" s="182" t="s">
        <v>173</v>
      </c>
      <c r="E176" s="183" t="s">
        <v>833</v>
      </c>
      <c r="F176" s="184" t="s">
        <v>834</v>
      </c>
      <c r="G176" s="185" t="s">
        <v>345</v>
      </c>
      <c r="H176" s="186">
        <v>6</v>
      </c>
      <c r="I176" s="187"/>
      <c r="J176" s="188">
        <f>ROUND(I176*H176,2)</f>
        <v>0</v>
      </c>
      <c r="K176" s="184" t="s">
        <v>196</v>
      </c>
      <c r="L176" s="42"/>
      <c r="M176" s="189" t="s">
        <v>79</v>
      </c>
      <c r="N176" s="190" t="s">
        <v>51</v>
      </c>
      <c r="O176" s="67"/>
      <c r="P176" s="191">
        <f>O176*H176</f>
        <v>0</v>
      </c>
      <c r="Q176" s="191">
        <v>1E-3</v>
      </c>
      <c r="R176" s="191">
        <f>Q176*H176</f>
        <v>6.0000000000000001E-3</v>
      </c>
      <c r="S176" s="191">
        <v>0</v>
      </c>
      <c r="T176" s="192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193" t="s">
        <v>178</v>
      </c>
      <c r="AT176" s="193" t="s">
        <v>173</v>
      </c>
      <c r="AU176" s="193" t="s">
        <v>90</v>
      </c>
      <c r="AY176" s="19" t="s">
        <v>171</v>
      </c>
      <c r="BE176" s="194">
        <f>IF(N176="základní",J176,0)</f>
        <v>0</v>
      </c>
      <c r="BF176" s="194">
        <f>IF(N176="snížená",J176,0)</f>
        <v>0</v>
      </c>
      <c r="BG176" s="194">
        <f>IF(N176="zákl. přenesená",J176,0)</f>
        <v>0</v>
      </c>
      <c r="BH176" s="194">
        <f>IF(N176="sníž. přenesená",J176,0)</f>
        <v>0</v>
      </c>
      <c r="BI176" s="194">
        <f>IF(N176="nulová",J176,0)</f>
        <v>0</v>
      </c>
      <c r="BJ176" s="19" t="s">
        <v>88</v>
      </c>
      <c r="BK176" s="194">
        <f>ROUND(I176*H176,2)</f>
        <v>0</v>
      </c>
      <c r="BL176" s="19" t="s">
        <v>178</v>
      </c>
      <c r="BM176" s="193" t="s">
        <v>835</v>
      </c>
    </row>
    <row r="177" spans="1:65" s="2" customFormat="1" x14ac:dyDescent="0.2">
      <c r="A177" s="37"/>
      <c r="B177" s="38"/>
      <c r="C177" s="39"/>
      <c r="D177" s="228" t="s">
        <v>198</v>
      </c>
      <c r="E177" s="39"/>
      <c r="F177" s="229" t="s">
        <v>836</v>
      </c>
      <c r="G177" s="39"/>
      <c r="H177" s="39"/>
      <c r="I177" s="230"/>
      <c r="J177" s="39"/>
      <c r="K177" s="39"/>
      <c r="L177" s="42"/>
      <c r="M177" s="231"/>
      <c r="N177" s="232"/>
      <c r="O177" s="67"/>
      <c r="P177" s="67"/>
      <c r="Q177" s="67"/>
      <c r="R177" s="67"/>
      <c r="S177" s="67"/>
      <c r="T177" s="68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9" t="s">
        <v>198</v>
      </c>
      <c r="AU177" s="19" t="s">
        <v>90</v>
      </c>
    </row>
    <row r="178" spans="1:65" s="14" customFormat="1" x14ac:dyDescent="0.2">
      <c r="B178" s="206"/>
      <c r="C178" s="207"/>
      <c r="D178" s="197" t="s">
        <v>180</v>
      </c>
      <c r="E178" s="208" t="s">
        <v>79</v>
      </c>
      <c r="F178" s="209" t="s">
        <v>837</v>
      </c>
      <c r="G178" s="207"/>
      <c r="H178" s="210">
        <v>6</v>
      </c>
      <c r="I178" s="211"/>
      <c r="J178" s="207"/>
      <c r="K178" s="207"/>
      <c r="L178" s="212"/>
      <c r="M178" s="213"/>
      <c r="N178" s="214"/>
      <c r="O178" s="214"/>
      <c r="P178" s="214"/>
      <c r="Q178" s="214"/>
      <c r="R178" s="214"/>
      <c r="S178" s="214"/>
      <c r="T178" s="215"/>
      <c r="AT178" s="216" t="s">
        <v>180</v>
      </c>
      <c r="AU178" s="216" t="s">
        <v>90</v>
      </c>
      <c r="AV178" s="14" t="s">
        <v>90</v>
      </c>
      <c r="AW178" s="14" t="s">
        <v>42</v>
      </c>
      <c r="AX178" s="14" t="s">
        <v>81</v>
      </c>
      <c r="AY178" s="216" t="s">
        <v>171</v>
      </c>
    </row>
    <row r="179" spans="1:65" s="15" customFormat="1" x14ac:dyDescent="0.2">
      <c r="B179" s="217"/>
      <c r="C179" s="218"/>
      <c r="D179" s="197" t="s">
        <v>180</v>
      </c>
      <c r="E179" s="219" t="s">
        <v>79</v>
      </c>
      <c r="F179" s="220" t="s">
        <v>183</v>
      </c>
      <c r="G179" s="218"/>
      <c r="H179" s="221">
        <v>6</v>
      </c>
      <c r="I179" s="222"/>
      <c r="J179" s="218"/>
      <c r="K179" s="218"/>
      <c r="L179" s="223"/>
      <c r="M179" s="224"/>
      <c r="N179" s="225"/>
      <c r="O179" s="225"/>
      <c r="P179" s="225"/>
      <c r="Q179" s="225"/>
      <c r="R179" s="225"/>
      <c r="S179" s="225"/>
      <c r="T179" s="226"/>
      <c r="AT179" s="227" t="s">
        <v>180</v>
      </c>
      <c r="AU179" s="227" t="s">
        <v>90</v>
      </c>
      <c r="AV179" s="15" t="s">
        <v>178</v>
      </c>
      <c r="AW179" s="15" t="s">
        <v>42</v>
      </c>
      <c r="AX179" s="15" t="s">
        <v>88</v>
      </c>
      <c r="AY179" s="227" t="s">
        <v>171</v>
      </c>
    </row>
    <row r="180" spans="1:65" s="2" customFormat="1" ht="16.5" customHeight="1" x14ac:dyDescent="0.2">
      <c r="A180" s="37"/>
      <c r="B180" s="38"/>
      <c r="C180" s="182" t="s">
        <v>7</v>
      </c>
      <c r="D180" s="182" t="s">
        <v>173</v>
      </c>
      <c r="E180" s="183" t="s">
        <v>838</v>
      </c>
      <c r="F180" s="184" t="s">
        <v>839</v>
      </c>
      <c r="G180" s="185" t="s">
        <v>840</v>
      </c>
      <c r="H180" s="186">
        <v>20</v>
      </c>
      <c r="I180" s="187"/>
      <c r="J180" s="188">
        <f>ROUND(I180*H180,2)</f>
        <v>0</v>
      </c>
      <c r="K180" s="184" t="s">
        <v>196</v>
      </c>
      <c r="L180" s="42"/>
      <c r="M180" s="189" t="s">
        <v>79</v>
      </c>
      <c r="N180" s="190" t="s">
        <v>51</v>
      </c>
      <c r="O180" s="67"/>
      <c r="P180" s="191">
        <f>O180*H180</f>
        <v>0</v>
      </c>
      <c r="Q180" s="191">
        <v>1.8000000000000001E-4</v>
      </c>
      <c r="R180" s="191">
        <f>Q180*H180</f>
        <v>3.6000000000000003E-3</v>
      </c>
      <c r="S180" s="191">
        <v>0</v>
      </c>
      <c r="T180" s="192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193" t="s">
        <v>178</v>
      </c>
      <c r="AT180" s="193" t="s">
        <v>173</v>
      </c>
      <c r="AU180" s="193" t="s">
        <v>90</v>
      </c>
      <c r="AY180" s="19" t="s">
        <v>171</v>
      </c>
      <c r="BE180" s="194">
        <f>IF(N180="základní",J180,0)</f>
        <v>0</v>
      </c>
      <c r="BF180" s="194">
        <f>IF(N180="snížená",J180,0)</f>
        <v>0</v>
      </c>
      <c r="BG180" s="194">
        <f>IF(N180="zákl. přenesená",J180,0)</f>
        <v>0</v>
      </c>
      <c r="BH180" s="194">
        <f>IF(N180="sníž. přenesená",J180,0)</f>
        <v>0</v>
      </c>
      <c r="BI180" s="194">
        <f>IF(N180="nulová",J180,0)</f>
        <v>0</v>
      </c>
      <c r="BJ180" s="19" t="s">
        <v>88</v>
      </c>
      <c r="BK180" s="194">
        <f>ROUND(I180*H180,2)</f>
        <v>0</v>
      </c>
      <c r="BL180" s="19" t="s">
        <v>178</v>
      </c>
      <c r="BM180" s="193" t="s">
        <v>841</v>
      </c>
    </row>
    <row r="181" spans="1:65" s="2" customFormat="1" x14ac:dyDescent="0.2">
      <c r="A181" s="37"/>
      <c r="B181" s="38"/>
      <c r="C181" s="39"/>
      <c r="D181" s="228" t="s">
        <v>198</v>
      </c>
      <c r="E181" s="39"/>
      <c r="F181" s="229" t="s">
        <v>842</v>
      </c>
      <c r="G181" s="39"/>
      <c r="H181" s="39"/>
      <c r="I181" s="230"/>
      <c r="J181" s="39"/>
      <c r="K181" s="39"/>
      <c r="L181" s="42"/>
      <c r="M181" s="231"/>
      <c r="N181" s="232"/>
      <c r="O181" s="67"/>
      <c r="P181" s="67"/>
      <c r="Q181" s="67"/>
      <c r="R181" s="67"/>
      <c r="S181" s="67"/>
      <c r="T181" s="68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9" t="s">
        <v>198</v>
      </c>
      <c r="AU181" s="19" t="s">
        <v>90</v>
      </c>
    </row>
    <row r="182" spans="1:65" s="14" customFormat="1" x14ac:dyDescent="0.2">
      <c r="B182" s="206"/>
      <c r="C182" s="207"/>
      <c r="D182" s="197" t="s">
        <v>180</v>
      </c>
      <c r="E182" s="208" t="s">
        <v>79</v>
      </c>
      <c r="F182" s="209" t="s">
        <v>843</v>
      </c>
      <c r="G182" s="207"/>
      <c r="H182" s="210">
        <v>20</v>
      </c>
      <c r="I182" s="211"/>
      <c r="J182" s="207"/>
      <c r="K182" s="207"/>
      <c r="L182" s="212"/>
      <c r="M182" s="213"/>
      <c r="N182" s="214"/>
      <c r="O182" s="214"/>
      <c r="P182" s="214"/>
      <c r="Q182" s="214"/>
      <c r="R182" s="214"/>
      <c r="S182" s="214"/>
      <c r="T182" s="215"/>
      <c r="AT182" s="216" t="s">
        <v>180</v>
      </c>
      <c r="AU182" s="216" t="s">
        <v>90</v>
      </c>
      <c r="AV182" s="14" t="s">
        <v>90</v>
      </c>
      <c r="AW182" s="14" t="s">
        <v>42</v>
      </c>
      <c r="AX182" s="14" t="s">
        <v>81</v>
      </c>
      <c r="AY182" s="216" t="s">
        <v>171</v>
      </c>
    </row>
    <row r="183" spans="1:65" s="15" customFormat="1" x14ac:dyDescent="0.2">
      <c r="B183" s="217"/>
      <c r="C183" s="218"/>
      <c r="D183" s="197" t="s">
        <v>180</v>
      </c>
      <c r="E183" s="219" t="s">
        <v>79</v>
      </c>
      <c r="F183" s="220" t="s">
        <v>183</v>
      </c>
      <c r="G183" s="218"/>
      <c r="H183" s="221">
        <v>20</v>
      </c>
      <c r="I183" s="222"/>
      <c r="J183" s="218"/>
      <c r="K183" s="218"/>
      <c r="L183" s="223"/>
      <c r="M183" s="224"/>
      <c r="N183" s="225"/>
      <c r="O183" s="225"/>
      <c r="P183" s="225"/>
      <c r="Q183" s="225"/>
      <c r="R183" s="225"/>
      <c r="S183" s="225"/>
      <c r="T183" s="226"/>
      <c r="AT183" s="227" t="s">
        <v>180</v>
      </c>
      <c r="AU183" s="227" t="s">
        <v>90</v>
      </c>
      <c r="AV183" s="15" t="s">
        <v>178</v>
      </c>
      <c r="AW183" s="15" t="s">
        <v>42</v>
      </c>
      <c r="AX183" s="15" t="s">
        <v>88</v>
      </c>
      <c r="AY183" s="227" t="s">
        <v>171</v>
      </c>
    </row>
    <row r="184" spans="1:65" s="2" customFormat="1" ht="16.5" customHeight="1" x14ac:dyDescent="0.2">
      <c r="A184" s="37"/>
      <c r="B184" s="38"/>
      <c r="C184" s="182" t="s">
        <v>329</v>
      </c>
      <c r="D184" s="182" t="s">
        <v>173</v>
      </c>
      <c r="E184" s="183" t="s">
        <v>844</v>
      </c>
      <c r="F184" s="184" t="s">
        <v>845</v>
      </c>
      <c r="G184" s="185" t="s">
        <v>345</v>
      </c>
      <c r="H184" s="186">
        <v>1</v>
      </c>
      <c r="I184" s="187"/>
      <c r="J184" s="188">
        <f>ROUND(I184*H184,2)</f>
        <v>0</v>
      </c>
      <c r="K184" s="184" t="s">
        <v>196</v>
      </c>
      <c r="L184" s="42"/>
      <c r="M184" s="189" t="s">
        <v>79</v>
      </c>
      <c r="N184" s="190" t="s">
        <v>51</v>
      </c>
      <c r="O184" s="67"/>
      <c r="P184" s="191">
        <f>O184*H184</f>
        <v>0</v>
      </c>
      <c r="Q184" s="191">
        <v>0.12422</v>
      </c>
      <c r="R184" s="191">
        <f>Q184*H184</f>
        <v>0.12422</v>
      </c>
      <c r="S184" s="191">
        <v>0</v>
      </c>
      <c r="T184" s="192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193" t="s">
        <v>178</v>
      </c>
      <c r="AT184" s="193" t="s">
        <v>173</v>
      </c>
      <c r="AU184" s="193" t="s">
        <v>90</v>
      </c>
      <c r="AY184" s="19" t="s">
        <v>171</v>
      </c>
      <c r="BE184" s="194">
        <f>IF(N184="základní",J184,0)</f>
        <v>0</v>
      </c>
      <c r="BF184" s="194">
        <f>IF(N184="snížená",J184,0)</f>
        <v>0</v>
      </c>
      <c r="BG184" s="194">
        <f>IF(N184="zákl. přenesená",J184,0)</f>
        <v>0</v>
      </c>
      <c r="BH184" s="194">
        <f>IF(N184="sníž. přenesená",J184,0)</f>
        <v>0</v>
      </c>
      <c r="BI184" s="194">
        <f>IF(N184="nulová",J184,0)</f>
        <v>0</v>
      </c>
      <c r="BJ184" s="19" t="s">
        <v>88</v>
      </c>
      <c r="BK184" s="194">
        <f>ROUND(I184*H184,2)</f>
        <v>0</v>
      </c>
      <c r="BL184" s="19" t="s">
        <v>178</v>
      </c>
      <c r="BM184" s="193" t="s">
        <v>846</v>
      </c>
    </row>
    <row r="185" spans="1:65" s="2" customFormat="1" x14ac:dyDescent="0.2">
      <c r="A185" s="37"/>
      <c r="B185" s="38"/>
      <c r="C185" s="39"/>
      <c r="D185" s="228" t="s">
        <v>198</v>
      </c>
      <c r="E185" s="39"/>
      <c r="F185" s="229" t="s">
        <v>847</v>
      </c>
      <c r="G185" s="39"/>
      <c r="H185" s="39"/>
      <c r="I185" s="230"/>
      <c r="J185" s="39"/>
      <c r="K185" s="39"/>
      <c r="L185" s="42"/>
      <c r="M185" s="231"/>
      <c r="N185" s="232"/>
      <c r="O185" s="67"/>
      <c r="P185" s="67"/>
      <c r="Q185" s="67"/>
      <c r="R185" s="67"/>
      <c r="S185" s="67"/>
      <c r="T185" s="68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9" t="s">
        <v>198</v>
      </c>
      <c r="AU185" s="19" t="s">
        <v>90</v>
      </c>
    </row>
    <row r="186" spans="1:65" s="2" customFormat="1" ht="16.5" customHeight="1" x14ac:dyDescent="0.2">
      <c r="A186" s="37"/>
      <c r="B186" s="38"/>
      <c r="C186" s="233" t="s">
        <v>334</v>
      </c>
      <c r="D186" s="233" t="s">
        <v>202</v>
      </c>
      <c r="E186" s="234" t="s">
        <v>848</v>
      </c>
      <c r="F186" s="235" t="s">
        <v>849</v>
      </c>
      <c r="G186" s="236" t="s">
        <v>345</v>
      </c>
      <c r="H186" s="237">
        <v>1</v>
      </c>
      <c r="I186" s="238"/>
      <c r="J186" s="239">
        <f>ROUND(I186*H186,2)</f>
        <v>0</v>
      </c>
      <c r="K186" s="235" t="s">
        <v>196</v>
      </c>
      <c r="L186" s="240"/>
      <c r="M186" s="241" t="s">
        <v>79</v>
      </c>
      <c r="N186" s="242" t="s">
        <v>51</v>
      </c>
      <c r="O186" s="67"/>
      <c r="P186" s="191">
        <f>O186*H186</f>
        <v>0</v>
      </c>
      <c r="Q186" s="191">
        <v>9.7000000000000003E-2</v>
      </c>
      <c r="R186" s="191">
        <f>Q186*H186</f>
        <v>9.7000000000000003E-2</v>
      </c>
      <c r="S186" s="191">
        <v>0</v>
      </c>
      <c r="T186" s="192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193" t="s">
        <v>205</v>
      </c>
      <c r="AT186" s="193" t="s">
        <v>202</v>
      </c>
      <c r="AU186" s="193" t="s">
        <v>90</v>
      </c>
      <c r="AY186" s="19" t="s">
        <v>171</v>
      </c>
      <c r="BE186" s="194">
        <f>IF(N186="základní",J186,0)</f>
        <v>0</v>
      </c>
      <c r="BF186" s="194">
        <f>IF(N186="snížená",J186,0)</f>
        <v>0</v>
      </c>
      <c r="BG186" s="194">
        <f>IF(N186="zákl. přenesená",J186,0)</f>
        <v>0</v>
      </c>
      <c r="BH186" s="194">
        <f>IF(N186="sníž. přenesená",J186,0)</f>
        <v>0</v>
      </c>
      <c r="BI186" s="194">
        <f>IF(N186="nulová",J186,0)</f>
        <v>0</v>
      </c>
      <c r="BJ186" s="19" t="s">
        <v>88</v>
      </c>
      <c r="BK186" s="194">
        <f>ROUND(I186*H186,2)</f>
        <v>0</v>
      </c>
      <c r="BL186" s="19" t="s">
        <v>178</v>
      </c>
      <c r="BM186" s="193" t="s">
        <v>850</v>
      </c>
    </row>
    <row r="187" spans="1:65" s="14" customFormat="1" x14ac:dyDescent="0.2">
      <c r="B187" s="206"/>
      <c r="C187" s="207"/>
      <c r="D187" s="197" t="s">
        <v>180</v>
      </c>
      <c r="E187" s="208" t="s">
        <v>79</v>
      </c>
      <c r="F187" s="209" t="s">
        <v>88</v>
      </c>
      <c r="G187" s="207"/>
      <c r="H187" s="210">
        <v>1</v>
      </c>
      <c r="I187" s="211"/>
      <c r="J187" s="207"/>
      <c r="K187" s="207"/>
      <c r="L187" s="212"/>
      <c r="M187" s="213"/>
      <c r="N187" s="214"/>
      <c r="O187" s="214"/>
      <c r="P187" s="214"/>
      <c r="Q187" s="214"/>
      <c r="R187" s="214"/>
      <c r="S187" s="214"/>
      <c r="T187" s="215"/>
      <c r="AT187" s="216" t="s">
        <v>180</v>
      </c>
      <c r="AU187" s="216" t="s">
        <v>90</v>
      </c>
      <c r="AV187" s="14" t="s">
        <v>90</v>
      </c>
      <c r="AW187" s="14" t="s">
        <v>42</v>
      </c>
      <c r="AX187" s="14" t="s">
        <v>81</v>
      </c>
      <c r="AY187" s="216" t="s">
        <v>171</v>
      </c>
    </row>
    <row r="188" spans="1:65" s="15" customFormat="1" x14ac:dyDescent="0.2">
      <c r="B188" s="217"/>
      <c r="C188" s="218"/>
      <c r="D188" s="197" t="s">
        <v>180</v>
      </c>
      <c r="E188" s="219" t="s">
        <v>79</v>
      </c>
      <c r="F188" s="220" t="s">
        <v>183</v>
      </c>
      <c r="G188" s="218"/>
      <c r="H188" s="221">
        <v>1</v>
      </c>
      <c r="I188" s="222"/>
      <c r="J188" s="218"/>
      <c r="K188" s="218"/>
      <c r="L188" s="223"/>
      <c r="M188" s="224"/>
      <c r="N188" s="225"/>
      <c r="O188" s="225"/>
      <c r="P188" s="225"/>
      <c r="Q188" s="225"/>
      <c r="R188" s="225"/>
      <c r="S188" s="225"/>
      <c r="T188" s="226"/>
      <c r="AT188" s="227" t="s">
        <v>180</v>
      </c>
      <c r="AU188" s="227" t="s">
        <v>90</v>
      </c>
      <c r="AV188" s="15" t="s">
        <v>178</v>
      </c>
      <c r="AW188" s="15" t="s">
        <v>42</v>
      </c>
      <c r="AX188" s="15" t="s">
        <v>88</v>
      </c>
      <c r="AY188" s="227" t="s">
        <v>171</v>
      </c>
    </row>
    <row r="189" spans="1:65" s="2" customFormat="1" ht="16.5" customHeight="1" x14ac:dyDescent="0.2">
      <c r="A189" s="37"/>
      <c r="B189" s="38"/>
      <c r="C189" s="182" t="s">
        <v>342</v>
      </c>
      <c r="D189" s="182" t="s">
        <v>173</v>
      </c>
      <c r="E189" s="183" t="s">
        <v>851</v>
      </c>
      <c r="F189" s="184" t="s">
        <v>852</v>
      </c>
      <c r="G189" s="185" t="s">
        <v>345</v>
      </c>
      <c r="H189" s="186">
        <v>1</v>
      </c>
      <c r="I189" s="187"/>
      <c r="J189" s="188">
        <f>ROUND(I189*H189,2)</f>
        <v>0</v>
      </c>
      <c r="K189" s="184" t="s">
        <v>196</v>
      </c>
      <c r="L189" s="42"/>
      <c r="M189" s="189" t="s">
        <v>79</v>
      </c>
      <c r="N189" s="190" t="s">
        <v>51</v>
      </c>
      <c r="O189" s="67"/>
      <c r="P189" s="191">
        <f>O189*H189</f>
        <v>0</v>
      </c>
      <c r="Q189" s="191">
        <v>3.0759999999999999E-2</v>
      </c>
      <c r="R189" s="191">
        <f>Q189*H189</f>
        <v>3.0759999999999999E-2</v>
      </c>
      <c r="S189" s="191">
        <v>0</v>
      </c>
      <c r="T189" s="192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193" t="s">
        <v>178</v>
      </c>
      <c r="AT189" s="193" t="s">
        <v>173</v>
      </c>
      <c r="AU189" s="193" t="s">
        <v>90</v>
      </c>
      <c r="AY189" s="19" t="s">
        <v>171</v>
      </c>
      <c r="BE189" s="194">
        <f>IF(N189="základní",J189,0)</f>
        <v>0</v>
      </c>
      <c r="BF189" s="194">
        <f>IF(N189="snížená",J189,0)</f>
        <v>0</v>
      </c>
      <c r="BG189" s="194">
        <f>IF(N189="zákl. přenesená",J189,0)</f>
        <v>0</v>
      </c>
      <c r="BH189" s="194">
        <f>IF(N189="sníž. přenesená",J189,0)</f>
        <v>0</v>
      </c>
      <c r="BI189" s="194">
        <f>IF(N189="nulová",J189,0)</f>
        <v>0</v>
      </c>
      <c r="BJ189" s="19" t="s">
        <v>88</v>
      </c>
      <c r="BK189" s="194">
        <f>ROUND(I189*H189,2)</f>
        <v>0</v>
      </c>
      <c r="BL189" s="19" t="s">
        <v>178</v>
      </c>
      <c r="BM189" s="193" t="s">
        <v>853</v>
      </c>
    </row>
    <row r="190" spans="1:65" s="2" customFormat="1" x14ac:dyDescent="0.2">
      <c r="A190" s="37"/>
      <c r="B190" s="38"/>
      <c r="C190" s="39"/>
      <c r="D190" s="228" t="s">
        <v>198</v>
      </c>
      <c r="E190" s="39"/>
      <c r="F190" s="229" t="s">
        <v>854</v>
      </c>
      <c r="G190" s="39"/>
      <c r="H190" s="39"/>
      <c r="I190" s="230"/>
      <c r="J190" s="39"/>
      <c r="K190" s="39"/>
      <c r="L190" s="42"/>
      <c r="M190" s="231"/>
      <c r="N190" s="232"/>
      <c r="O190" s="67"/>
      <c r="P190" s="67"/>
      <c r="Q190" s="67"/>
      <c r="R190" s="67"/>
      <c r="S190" s="67"/>
      <c r="T190" s="68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9" t="s">
        <v>198</v>
      </c>
      <c r="AU190" s="19" t="s">
        <v>90</v>
      </c>
    </row>
    <row r="191" spans="1:65" s="2" customFormat="1" ht="16.5" customHeight="1" x14ac:dyDescent="0.2">
      <c r="A191" s="37"/>
      <c r="B191" s="38"/>
      <c r="C191" s="233" t="s">
        <v>348</v>
      </c>
      <c r="D191" s="233" t="s">
        <v>202</v>
      </c>
      <c r="E191" s="234" t="s">
        <v>855</v>
      </c>
      <c r="F191" s="235" t="s">
        <v>856</v>
      </c>
      <c r="G191" s="236" t="s">
        <v>345</v>
      </c>
      <c r="H191" s="237">
        <v>1</v>
      </c>
      <c r="I191" s="238"/>
      <c r="J191" s="239">
        <f>ROUND(I191*H191,2)</f>
        <v>0</v>
      </c>
      <c r="K191" s="235" t="s">
        <v>196</v>
      </c>
      <c r="L191" s="240"/>
      <c r="M191" s="241" t="s">
        <v>79</v>
      </c>
      <c r="N191" s="242" t="s">
        <v>51</v>
      </c>
      <c r="O191" s="67"/>
      <c r="P191" s="191">
        <f>O191*H191</f>
        <v>0</v>
      </c>
      <c r="Q191" s="191">
        <v>0.155</v>
      </c>
      <c r="R191" s="191">
        <f>Q191*H191</f>
        <v>0.155</v>
      </c>
      <c r="S191" s="191">
        <v>0</v>
      </c>
      <c r="T191" s="192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193" t="s">
        <v>205</v>
      </c>
      <c r="AT191" s="193" t="s">
        <v>202</v>
      </c>
      <c r="AU191" s="193" t="s">
        <v>90</v>
      </c>
      <c r="AY191" s="19" t="s">
        <v>171</v>
      </c>
      <c r="BE191" s="194">
        <f>IF(N191="základní",J191,0)</f>
        <v>0</v>
      </c>
      <c r="BF191" s="194">
        <f>IF(N191="snížená",J191,0)</f>
        <v>0</v>
      </c>
      <c r="BG191" s="194">
        <f>IF(N191="zákl. přenesená",J191,0)</f>
        <v>0</v>
      </c>
      <c r="BH191" s="194">
        <f>IF(N191="sníž. přenesená",J191,0)</f>
        <v>0</v>
      </c>
      <c r="BI191" s="194">
        <f>IF(N191="nulová",J191,0)</f>
        <v>0</v>
      </c>
      <c r="BJ191" s="19" t="s">
        <v>88</v>
      </c>
      <c r="BK191" s="194">
        <f>ROUND(I191*H191,2)</f>
        <v>0</v>
      </c>
      <c r="BL191" s="19" t="s">
        <v>178</v>
      </c>
      <c r="BM191" s="193" t="s">
        <v>857</v>
      </c>
    </row>
    <row r="192" spans="1:65" s="14" customFormat="1" x14ac:dyDescent="0.2">
      <c r="B192" s="206"/>
      <c r="C192" s="207"/>
      <c r="D192" s="197" t="s">
        <v>180</v>
      </c>
      <c r="E192" s="208" t="s">
        <v>79</v>
      </c>
      <c r="F192" s="209" t="s">
        <v>88</v>
      </c>
      <c r="G192" s="207"/>
      <c r="H192" s="210">
        <v>1</v>
      </c>
      <c r="I192" s="211"/>
      <c r="J192" s="207"/>
      <c r="K192" s="207"/>
      <c r="L192" s="212"/>
      <c r="M192" s="213"/>
      <c r="N192" s="214"/>
      <c r="O192" s="214"/>
      <c r="P192" s="214"/>
      <c r="Q192" s="214"/>
      <c r="R192" s="214"/>
      <c r="S192" s="214"/>
      <c r="T192" s="215"/>
      <c r="AT192" s="216" t="s">
        <v>180</v>
      </c>
      <c r="AU192" s="216" t="s">
        <v>90</v>
      </c>
      <c r="AV192" s="14" t="s">
        <v>90</v>
      </c>
      <c r="AW192" s="14" t="s">
        <v>42</v>
      </c>
      <c r="AX192" s="14" t="s">
        <v>81</v>
      </c>
      <c r="AY192" s="216" t="s">
        <v>171</v>
      </c>
    </row>
    <row r="193" spans="1:65" s="15" customFormat="1" x14ac:dyDescent="0.2">
      <c r="B193" s="217"/>
      <c r="C193" s="218"/>
      <c r="D193" s="197" t="s">
        <v>180</v>
      </c>
      <c r="E193" s="219" t="s">
        <v>79</v>
      </c>
      <c r="F193" s="220" t="s">
        <v>183</v>
      </c>
      <c r="G193" s="218"/>
      <c r="H193" s="221">
        <v>1</v>
      </c>
      <c r="I193" s="222"/>
      <c r="J193" s="218"/>
      <c r="K193" s="218"/>
      <c r="L193" s="223"/>
      <c r="M193" s="224"/>
      <c r="N193" s="225"/>
      <c r="O193" s="225"/>
      <c r="P193" s="225"/>
      <c r="Q193" s="225"/>
      <c r="R193" s="225"/>
      <c r="S193" s="225"/>
      <c r="T193" s="226"/>
      <c r="AT193" s="227" t="s">
        <v>180</v>
      </c>
      <c r="AU193" s="227" t="s">
        <v>90</v>
      </c>
      <c r="AV193" s="15" t="s">
        <v>178</v>
      </c>
      <c r="AW193" s="15" t="s">
        <v>42</v>
      </c>
      <c r="AX193" s="15" t="s">
        <v>88</v>
      </c>
      <c r="AY193" s="227" t="s">
        <v>171</v>
      </c>
    </row>
    <row r="194" spans="1:65" s="2" customFormat="1" ht="16.5" customHeight="1" x14ac:dyDescent="0.2">
      <c r="A194" s="37"/>
      <c r="B194" s="38"/>
      <c r="C194" s="182" t="s">
        <v>353</v>
      </c>
      <c r="D194" s="182" t="s">
        <v>173</v>
      </c>
      <c r="E194" s="183" t="s">
        <v>858</v>
      </c>
      <c r="F194" s="184" t="s">
        <v>859</v>
      </c>
      <c r="G194" s="185" t="s">
        <v>345</v>
      </c>
      <c r="H194" s="186">
        <v>1</v>
      </c>
      <c r="I194" s="187"/>
      <c r="J194" s="188">
        <f>ROUND(I194*H194,2)</f>
        <v>0</v>
      </c>
      <c r="K194" s="184" t="s">
        <v>196</v>
      </c>
      <c r="L194" s="42"/>
      <c r="M194" s="189" t="s">
        <v>79</v>
      </c>
      <c r="N194" s="190" t="s">
        <v>51</v>
      </c>
      <c r="O194" s="67"/>
      <c r="P194" s="191">
        <f>O194*H194</f>
        <v>0</v>
      </c>
      <c r="Q194" s="191">
        <v>3.0759999999999999E-2</v>
      </c>
      <c r="R194" s="191">
        <f>Q194*H194</f>
        <v>3.0759999999999999E-2</v>
      </c>
      <c r="S194" s="191">
        <v>0</v>
      </c>
      <c r="T194" s="192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193" t="s">
        <v>178</v>
      </c>
      <c r="AT194" s="193" t="s">
        <v>173</v>
      </c>
      <c r="AU194" s="193" t="s">
        <v>90</v>
      </c>
      <c r="AY194" s="19" t="s">
        <v>171</v>
      </c>
      <c r="BE194" s="194">
        <f>IF(N194="základní",J194,0)</f>
        <v>0</v>
      </c>
      <c r="BF194" s="194">
        <f>IF(N194="snížená",J194,0)</f>
        <v>0</v>
      </c>
      <c r="BG194" s="194">
        <f>IF(N194="zákl. přenesená",J194,0)</f>
        <v>0</v>
      </c>
      <c r="BH194" s="194">
        <f>IF(N194="sníž. přenesená",J194,0)</f>
        <v>0</v>
      </c>
      <c r="BI194" s="194">
        <f>IF(N194="nulová",J194,0)</f>
        <v>0</v>
      </c>
      <c r="BJ194" s="19" t="s">
        <v>88</v>
      </c>
      <c r="BK194" s="194">
        <f>ROUND(I194*H194,2)</f>
        <v>0</v>
      </c>
      <c r="BL194" s="19" t="s">
        <v>178</v>
      </c>
      <c r="BM194" s="193" t="s">
        <v>860</v>
      </c>
    </row>
    <row r="195" spans="1:65" s="2" customFormat="1" x14ac:dyDescent="0.2">
      <c r="A195" s="37"/>
      <c r="B195" s="38"/>
      <c r="C195" s="39"/>
      <c r="D195" s="228" t="s">
        <v>198</v>
      </c>
      <c r="E195" s="39"/>
      <c r="F195" s="229" t="s">
        <v>861</v>
      </c>
      <c r="G195" s="39"/>
      <c r="H195" s="39"/>
      <c r="I195" s="230"/>
      <c r="J195" s="39"/>
      <c r="K195" s="39"/>
      <c r="L195" s="42"/>
      <c r="M195" s="231"/>
      <c r="N195" s="232"/>
      <c r="O195" s="67"/>
      <c r="P195" s="67"/>
      <c r="Q195" s="67"/>
      <c r="R195" s="67"/>
      <c r="S195" s="67"/>
      <c r="T195" s="68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9" t="s">
        <v>198</v>
      </c>
      <c r="AU195" s="19" t="s">
        <v>90</v>
      </c>
    </row>
    <row r="196" spans="1:65" s="2" customFormat="1" ht="21.75" customHeight="1" x14ac:dyDescent="0.2">
      <c r="A196" s="37"/>
      <c r="B196" s="38"/>
      <c r="C196" s="233" t="s">
        <v>358</v>
      </c>
      <c r="D196" s="233" t="s">
        <v>202</v>
      </c>
      <c r="E196" s="234" t="s">
        <v>862</v>
      </c>
      <c r="F196" s="235" t="s">
        <v>863</v>
      </c>
      <c r="G196" s="236" t="s">
        <v>345</v>
      </c>
      <c r="H196" s="237">
        <v>1</v>
      </c>
      <c r="I196" s="238"/>
      <c r="J196" s="239">
        <f>ROUND(I196*H196,2)</f>
        <v>0</v>
      </c>
      <c r="K196" s="235" t="s">
        <v>196</v>
      </c>
      <c r="L196" s="240"/>
      <c r="M196" s="241" t="s">
        <v>79</v>
      </c>
      <c r="N196" s="242" t="s">
        <v>51</v>
      </c>
      <c r="O196" s="67"/>
      <c r="P196" s="191">
        <f>O196*H196</f>
        <v>0</v>
      </c>
      <c r="Q196" s="191">
        <v>0.35</v>
      </c>
      <c r="R196" s="191">
        <f>Q196*H196</f>
        <v>0.35</v>
      </c>
      <c r="S196" s="191">
        <v>0</v>
      </c>
      <c r="T196" s="192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193" t="s">
        <v>205</v>
      </c>
      <c r="AT196" s="193" t="s">
        <v>202</v>
      </c>
      <c r="AU196" s="193" t="s">
        <v>90</v>
      </c>
      <c r="AY196" s="19" t="s">
        <v>171</v>
      </c>
      <c r="BE196" s="194">
        <f>IF(N196="základní",J196,0)</f>
        <v>0</v>
      </c>
      <c r="BF196" s="194">
        <f>IF(N196="snížená",J196,0)</f>
        <v>0</v>
      </c>
      <c r="BG196" s="194">
        <f>IF(N196="zákl. přenesená",J196,0)</f>
        <v>0</v>
      </c>
      <c r="BH196" s="194">
        <f>IF(N196="sníž. přenesená",J196,0)</f>
        <v>0</v>
      </c>
      <c r="BI196" s="194">
        <f>IF(N196="nulová",J196,0)</f>
        <v>0</v>
      </c>
      <c r="BJ196" s="19" t="s">
        <v>88</v>
      </c>
      <c r="BK196" s="194">
        <f>ROUND(I196*H196,2)</f>
        <v>0</v>
      </c>
      <c r="BL196" s="19" t="s">
        <v>178</v>
      </c>
      <c r="BM196" s="193" t="s">
        <v>864</v>
      </c>
    </row>
    <row r="197" spans="1:65" s="14" customFormat="1" x14ac:dyDescent="0.2">
      <c r="B197" s="206"/>
      <c r="C197" s="207"/>
      <c r="D197" s="197" t="s">
        <v>180</v>
      </c>
      <c r="E197" s="208" t="s">
        <v>79</v>
      </c>
      <c r="F197" s="209" t="s">
        <v>88</v>
      </c>
      <c r="G197" s="207"/>
      <c r="H197" s="210">
        <v>1</v>
      </c>
      <c r="I197" s="211"/>
      <c r="J197" s="207"/>
      <c r="K197" s="207"/>
      <c r="L197" s="212"/>
      <c r="M197" s="213"/>
      <c r="N197" s="214"/>
      <c r="O197" s="214"/>
      <c r="P197" s="214"/>
      <c r="Q197" s="214"/>
      <c r="R197" s="214"/>
      <c r="S197" s="214"/>
      <c r="T197" s="215"/>
      <c r="AT197" s="216" t="s">
        <v>180</v>
      </c>
      <c r="AU197" s="216" t="s">
        <v>90</v>
      </c>
      <c r="AV197" s="14" t="s">
        <v>90</v>
      </c>
      <c r="AW197" s="14" t="s">
        <v>42</v>
      </c>
      <c r="AX197" s="14" t="s">
        <v>81</v>
      </c>
      <c r="AY197" s="216" t="s">
        <v>171</v>
      </c>
    </row>
    <row r="198" spans="1:65" s="15" customFormat="1" x14ac:dyDescent="0.2">
      <c r="B198" s="217"/>
      <c r="C198" s="218"/>
      <c r="D198" s="197" t="s">
        <v>180</v>
      </c>
      <c r="E198" s="219" t="s">
        <v>79</v>
      </c>
      <c r="F198" s="220" t="s">
        <v>183</v>
      </c>
      <c r="G198" s="218"/>
      <c r="H198" s="221">
        <v>1</v>
      </c>
      <c r="I198" s="222"/>
      <c r="J198" s="218"/>
      <c r="K198" s="218"/>
      <c r="L198" s="223"/>
      <c r="M198" s="224"/>
      <c r="N198" s="225"/>
      <c r="O198" s="225"/>
      <c r="P198" s="225"/>
      <c r="Q198" s="225"/>
      <c r="R198" s="225"/>
      <c r="S198" s="225"/>
      <c r="T198" s="226"/>
      <c r="AT198" s="227" t="s">
        <v>180</v>
      </c>
      <c r="AU198" s="227" t="s">
        <v>90</v>
      </c>
      <c r="AV198" s="15" t="s">
        <v>178</v>
      </c>
      <c r="AW198" s="15" t="s">
        <v>42</v>
      </c>
      <c r="AX198" s="15" t="s">
        <v>88</v>
      </c>
      <c r="AY198" s="227" t="s">
        <v>171</v>
      </c>
    </row>
    <row r="199" spans="1:65" s="2" customFormat="1" ht="16.5" customHeight="1" x14ac:dyDescent="0.2">
      <c r="A199" s="37"/>
      <c r="B199" s="38"/>
      <c r="C199" s="182" t="s">
        <v>363</v>
      </c>
      <c r="D199" s="182" t="s">
        <v>173</v>
      </c>
      <c r="E199" s="183" t="s">
        <v>865</v>
      </c>
      <c r="F199" s="184" t="s">
        <v>866</v>
      </c>
      <c r="G199" s="185" t="s">
        <v>345</v>
      </c>
      <c r="H199" s="186">
        <v>1</v>
      </c>
      <c r="I199" s="187"/>
      <c r="J199" s="188">
        <f>ROUND(I199*H199,2)</f>
        <v>0</v>
      </c>
      <c r="K199" s="184" t="s">
        <v>196</v>
      </c>
      <c r="L199" s="42"/>
      <c r="M199" s="189" t="s">
        <v>79</v>
      </c>
      <c r="N199" s="190" t="s">
        <v>51</v>
      </c>
      <c r="O199" s="67"/>
      <c r="P199" s="191">
        <f>O199*H199</f>
        <v>0</v>
      </c>
      <c r="Q199" s="191">
        <v>0.21734000000000001</v>
      </c>
      <c r="R199" s="191">
        <f>Q199*H199</f>
        <v>0.21734000000000001</v>
      </c>
      <c r="S199" s="191">
        <v>0</v>
      </c>
      <c r="T199" s="192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193" t="s">
        <v>178</v>
      </c>
      <c r="AT199" s="193" t="s">
        <v>173</v>
      </c>
      <c r="AU199" s="193" t="s">
        <v>90</v>
      </c>
      <c r="AY199" s="19" t="s">
        <v>171</v>
      </c>
      <c r="BE199" s="194">
        <f>IF(N199="základní",J199,0)</f>
        <v>0</v>
      </c>
      <c r="BF199" s="194">
        <f>IF(N199="snížená",J199,0)</f>
        <v>0</v>
      </c>
      <c r="BG199" s="194">
        <f>IF(N199="zákl. přenesená",J199,0)</f>
        <v>0</v>
      </c>
      <c r="BH199" s="194">
        <f>IF(N199="sníž. přenesená",J199,0)</f>
        <v>0</v>
      </c>
      <c r="BI199" s="194">
        <f>IF(N199="nulová",J199,0)</f>
        <v>0</v>
      </c>
      <c r="BJ199" s="19" t="s">
        <v>88</v>
      </c>
      <c r="BK199" s="194">
        <f>ROUND(I199*H199,2)</f>
        <v>0</v>
      </c>
      <c r="BL199" s="19" t="s">
        <v>178</v>
      </c>
      <c r="BM199" s="193" t="s">
        <v>867</v>
      </c>
    </row>
    <row r="200" spans="1:65" s="2" customFormat="1" x14ac:dyDescent="0.2">
      <c r="A200" s="37"/>
      <c r="B200" s="38"/>
      <c r="C200" s="39"/>
      <c r="D200" s="228" t="s">
        <v>198</v>
      </c>
      <c r="E200" s="39"/>
      <c r="F200" s="229" t="s">
        <v>868</v>
      </c>
      <c r="G200" s="39"/>
      <c r="H200" s="39"/>
      <c r="I200" s="230"/>
      <c r="J200" s="39"/>
      <c r="K200" s="39"/>
      <c r="L200" s="42"/>
      <c r="M200" s="231"/>
      <c r="N200" s="232"/>
      <c r="O200" s="67"/>
      <c r="P200" s="67"/>
      <c r="Q200" s="67"/>
      <c r="R200" s="67"/>
      <c r="S200" s="67"/>
      <c r="T200" s="68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9" t="s">
        <v>198</v>
      </c>
      <c r="AU200" s="19" t="s">
        <v>90</v>
      </c>
    </row>
    <row r="201" spans="1:65" s="2" customFormat="1" ht="16.5" customHeight="1" x14ac:dyDescent="0.2">
      <c r="A201" s="37"/>
      <c r="B201" s="38"/>
      <c r="C201" s="233" t="s">
        <v>372</v>
      </c>
      <c r="D201" s="233" t="s">
        <v>202</v>
      </c>
      <c r="E201" s="234" t="s">
        <v>869</v>
      </c>
      <c r="F201" s="235" t="s">
        <v>870</v>
      </c>
      <c r="G201" s="236" t="s">
        <v>345</v>
      </c>
      <c r="H201" s="237">
        <v>1</v>
      </c>
      <c r="I201" s="238"/>
      <c r="J201" s="239">
        <f>ROUND(I201*H201,2)</f>
        <v>0</v>
      </c>
      <c r="K201" s="235" t="s">
        <v>196</v>
      </c>
      <c r="L201" s="240"/>
      <c r="M201" s="241" t="s">
        <v>79</v>
      </c>
      <c r="N201" s="242" t="s">
        <v>51</v>
      </c>
      <c r="O201" s="67"/>
      <c r="P201" s="191">
        <f>O201*H201</f>
        <v>0</v>
      </c>
      <c r="Q201" s="191">
        <v>5.2400000000000002E-2</v>
      </c>
      <c r="R201" s="191">
        <f>Q201*H201</f>
        <v>5.2400000000000002E-2</v>
      </c>
      <c r="S201" s="191">
        <v>0</v>
      </c>
      <c r="T201" s="192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193" t="s">
        <v>205</v>
      </c>
      <c r="AT201" s="193" t="s">
        <v>202</v>
      </c>
      <c r="AU201" s="193" t="s">
        <v>90</v>
      </c>
      <c r="AY201" s="19" t="s">
        <v>171</v>
      </c>
      <c r="BE201" s="194">
        <f>IF(N201="základní",J201,0)</f>
        <v>0</v>
      </c>
      <c r="BF201" s="194">
        <f>IF(N201="snížená",J201,0)</f>
        <v>0</v>
      </c>
      <c r="BG201" s="194">
        <f>IF(N201="zákl. přenesená",J201,0)</f>
        <v>0</v>
      </c>
      <c r="BH201" s="194">
        <f>IF(N201="sníž. přenesená",J201,0)</f>
        <v>0</v>
      </c>
      <c r="BI201" s="194">
        <f>IF(N201="nulová",J201,0)</f>
        <v>0</v>
      </c>
      <c r="BJ201" s="19" t="s">
        <v>88</v>
      </c>
      <c r="BK201" s="194">
        <f>ROUND(I201*H201,2)</f>
        <v>0</v>
      </c>
      <c r="BL201" s="19" t="s">
        <v>178</v>
      </c>
      <c r="BM201" s="193" t="s">
        <v>871</v>
      </c>
    </row>
    <row r="202" spans="1:65" s="2" customFormat="1" ht="16.5" customHeight="1" x14ac:dyDescent="0.2">
      <c r="A202" s="37"/>
      <c r="B202" s="38"/>
      <c r="C202" s="233" t="s">
        <v>377</v>
      </c>
      <c r="D202" s="233" t="s">
        <v>202</v>
      </c>
      <c r="E202" s="234" t="s">
        <v>872</v>
      </c>
      <c r="F202" s="235" t="s">
        <v>873</v>
      </c>
      <c r="G202" s="236" t="s">
        <v>345</v>
      </c>
      <c r="H202" s="237">
        <v>1</v>
      </c>
      <c r="I202" s="238"/>
      <c r="J202" s="239">
        <f>ROUND(I202*H202,2)</f>
        <v>0</v>
      </c>
      <c r="K202" s="235" t="s">
        <v>196</v>
      </c>
      <c r="L202" s="240"/>
      <c r="M202" s="241" t="s">
        <v>79</v>
      </c>
      <c r="N202" s="242" t="s">
        <v>51</v>
      </c>
      <c r="O202" s="67"/>
      <c r="P202" s="191">
        <f>O202*H202</f>
        <v>0</v>
      </c>
      <c r="Q202" s="191">
        <v>7.1999999999999998E-3</v>
      </c>
      <c r="R202" s="191">
        <f>Q202*H202</f>
        <v>7.1999999999999998E-3</v>
      </c>
      <c r="S202" s="191">
        <v>0</v>
      </c>
      <c r="T202" s="192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193" t="s">
        <v>205</v>
      </c>
      <c r="AT202" s="193" t="s">
        <v>202</v>
      </c>
      <c r="AU202" s="193" t="s">
        <v>90</v>
      </c>
      <c r="AY202" s="19" t="s">
        <v>171</v>
      </c>
      <c r="BE202" s="194">
        <f>IF(N202="základní",J202,0)</f>
        <v>0</v>
      </c>
      <c r="BF202" s="194">
        <f>IF(N202="snížená",J202,0)</f>
        <v>0</v>
      </c>
      <c r="BG202" s="194">
        <f>IF(N202="zákl. přenesená",J202,0)</f>
        <v>0</v>
      </c>
      <c r="BH202" s="194">
        <f>IF(N202="sníž. přenesená",J202,0)</f>
        <v>0</v>
      </c>
      <c r="BI202" s="194">
        <f>IF(N202="nulová",J202,0)</f>
        <v>0</v>
      </c>
      <c r="BJ202" s="19" t="s">
        <v>88</v>
      </c>
      <c r="BK202" s="194">
        <f>ROUND(I202*H202,2)</f>
        <v>0</v>
      </c>
      <c r="BL202" s="19" t="s">
        <v>178</v>
      </c>
      <c r="BM202" s="193" t="s">
        <v>874</v>
      </c>
    </row>
    <row r="203" spans="1:65" s="2" customFormat="1" ht="16.5" customHeight="1" x14ac:dyDescent="0.2">
      <c r="A203" s="37"/>
      <c r="B203" s="38"/>
      <c r="C203" s="182" t="s">
        <v>385</v>
      </c>
      <c r="D203" s="182" t="s">
        <v>173</v>
      </c>
      <c r="E203" s="183" t="s">
        <v>875</v>
      </c>
      <c r="F203" s="184" t="s">
        <v>876</v>
      </c>
      <c r="G203" s="185" t="s">
        <v>119</v>
      </c>
      <c r="H203" s="186">
        <v>7.1639999999999997</v>
      </c>
      <c r="I203" s="187"/>
      <c r="J203" s="188">
        <f>ROUND(I203*H203,2)</f>
        <v>0</v>
      </c>
      <c r="K203" s="184" t="s">
        <v>196</v>
      </c>
      <c r="L203" s="42"/>
      <c r="M203" s="189" t="s">
        <v>79</v>
      </c>
      <c r="N203" s="190" t="s">
        <v>51</v>
      </c>
      <c r="O203" s="67"/>
      <c r="P203" s="191">
        <f>O203*H203</f>
        <v>0</v>
      </c>
      <c r="Q203" s="191">
        <v>0</v>
      </c>
      <c r="R203" s="191">
        <f>Q203*H203</f>
        <v>0</v>
      </c>
      <c r="S203" s="191">
        <v>0</v>
      </c>
      <c r="T203" s="192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193" t="s">
        <v>178</v>
      </c>
      <c r="AT203" s="193" t="s">
        <v>173</v>
      </c>
      <c r="AU203" s="193" t="s">
        <v>90</v>
      </c>
      <c r="AY203" s="19" t="s">
        <v>171</v>
      </c>
      <c r="BE203" s="194">
        <f>IF(N203="základní",J203,0)</f>
        <v>0</v>
      </c>
      <c r="BF203" s="194">
        <f>IF(N203="snížená",J203,0)</f>
        <v>0</v>
      </c>
      <c r="BG203" s="194">
        <f>IF(N203="zákl. přenesená",J203,0)</f>
        <v>0</v>
      </c>
      <c r="BH203" s="194">
        <f>IF(N203="sníž. přenesená",J203,0)</f>
        <v>0</v>
      </c>
      <c r="BI203" s="194">
        <f>IF(N203="nulová",J203,0)</f>
        <v>0</v>
      </c>
      <c r="BJ203" s="19" t="s">
        <v>88</v>
      </c>
      <c r="BK203" s="194">
        <f>ROUND(I203*H203,2)</f>
        <v>0</v>
      </c>
      <c r="BL203" s="19" t="s">
        <v>178</v>
      </c>
      <c r="BM203" s="193" t="s">
        <v>877</v>
      </c>
    </row>
    <row r="204" spans="1:65" s="2" customFormat="1" x14ac:dyDescent="0.2">
      <c r="A204" s="37"/>
      <c r="B204" s="38"/>
      <c r="C204" s="39"/>
      <c r="D204" s="228" t="s">
        <v>198</v>
      </c>
      <c r="E204" s="39"/>
      <c r="F204" s="229" t="s">
        <v>878</v>
      </c>
      <c r="G204" s="39"/>
      <c r="H204" s="39"/>
      <c r="I204" s="230"/>
      <c r="J204" s="39"/>
      <c r="K204" s="39"/>
      <c r="L204" s="42"/>
      <c r="M204" s="231"/>
      <c r="N204" s="232"/>
      <c r="O204" s="67"/>
      <c r="P204" s="67"/>
      <c r="Q204" s="67"/>
      <c r="R204" s="67"/>
      <c r="S204" s="67"/>
      <c r="T204" s="68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9" t="s">
        <v>198</v>
      </c>
      <c r="AU204" s="19" t="s">
        <v>90</v>
      </c>
    </row>
    <row r="205" spans="1:65" s="14" customFormat="1" x14ac:dyDescent="0.2">
      <c r="B205" s="206"/>
      <c r="C205" s="207"/>
      <c r="D205" s="197" t="s">
        <v>180</v>
      </c>
      <c r="E205" s="208" t="s">
        <v>79</v>
      </c>
      <c r="F205" s="209" t="s">
        <v>879</v>
      </c>
      <c r="G205" s="207"/>
      <c r="H205" s="210">
        <v>7.1639999999999997</v>
      </c>
      <c r="I205" s="211"/>
      <c r="J205" s="207"/>
      <c r="K205" s="207"/>
      <c r="L205" s="212"/>
      <c r="M205" s="213"/>
      <c r="N205" s="214"/>
      <c r="O205" s="214"/>
      <c r="P205" s="214"/>
      <c r="Q205" s="214"/>
      <c r="R205" s="214"/>
      <c r="S205" s="214"/>
      <c r="T205" s="215"/>
      <c r="AT205" s="216" t="s">
        <v>180</v>
      </c>
      <c r="AU205" s="216" t="s">
        <v>90</v>
      </c>
      <c r="AV205" s="14" t="s">
        <v>90</v>
      </c>
      <c r="AW205" s="14" t="s">
        <v>42</v>
      </c>
      <c r="AX205" s="14" t="s">
        <v>81</v>
      </c>
      <c r="AY205" s="216" t="s">
        <v>171</v>
      </c>
    </row>
    <row r="206" spans="1:65" s="15" customFormat="1" x14ac:dyDescent="0.2">
      <c r="B206" s="217"/>
      <c r="C206" s="218"/>
      <c r="D206" s="197" t="s">
        <v>180</v>
      </c>
      <c r="E206" s="219" t="s">
        <v>745</v>
      </c>
      <c r="F206" s="220" t="s">
        <v>183</v>
      </c>
      <c r="G206" s="218"/>
      <c r="H206" s="221">
        <v>7.1639999999999997</v>
      </c>
      <c r="I206" s="222"/>
      <c r="J206" s="218"/>
      <c r="K206" s="218"/>
      <c r="L206" s="223"/>
      <c r="M206" s="224"/>
      <c r="N206" s="225"/>
      <c r="O206" s="225"/>
      <c r="P206" s="225"/>
      <c r="Q206" s="225"/>
      <c r="R206" s="225"/>
      <c r="S206" s="225"/>
      <c r="T206" s="226"/>
      <c r="AT206" s="227" t="s">
        <v>180</v>
      </c>
      <c r="AU206" s="227" t="s">
        <v>90</v>
      </c>
      <c r="AV206" s="15" t="s">
        <v>178</v>
      </c>
      <c r="AW206" s="15" t="s">
        <v>42</v>
      </c>
      <c r="AX206" s="15" t="s">
        <v>88</v>
      </c>
      <c r="AY206" s="227" t="s">
        <v>171</v>
      </c>
    </row>
    <row r="207" spans="1:65" s="12" customFormat="1" ht="22.9" customHeight="1" x14ac:dyDescent="0.2">
      <c r="B207" s="166"/>
      <c r="C207" s="167"/>
      <c r="D207" s="168" t="s">
        <v>80</v>
      </c>
      <c r="E207" s="180" t="s">
        <v>651</v>
      </c>
      <c r="F207" s="180" t="s">
        <v>652</v>
      </c>
      <c r="G207" s="167"/>
      <c r="H207" s="167"/>
      <c r="I207" s="170"/>
      <c r="J207" s="181">
        <f>BK207</f>
        <v>0</v>
      </c>
      <c r="K207" s="167"/>
      <c r="L207" s="172"/>
      <c r="M207" s="173"/>
      <c r="N207" s="174"/>
      <c r="O207" s="174"/>
      <c r="P207" s="175">
        <f>SUM(P208:P211)</f>
        <v>0</v>
      </c>
      <c r="Q207" s="174"/>
      <c r="R207" s="175">
        <f>SUM(R208:R211)</f>
        <v>0</v>
      </c>
      <c r="S207" s="174"/>
      <c r="T207" s="176">
        <f>SUM(T208:T211)</f>
        <v>0</v>
      </c>
      <c r="AR207" s="177" t="s">
        <v>88</v>
      </c>
      <c r="AT207" s="178" t="s">
        <v>80</v>
      </c>
      <c r="AU207" s="178" t="s">
        <v>88</v>
      </c>
      <c r="AY207" s="177" t="s">
        <v>171</v>
      </c>
      <c r="BK207" s="179">
        <f>SUM(BK208:BK211)</f>
        <v>0</v>
      </c>
    </row>
    <row r="208" spans="1:65" s="2" customFormat="1" ht="16.5" customHeight="1" x14ac:dyDescent="0.2">
      <c r="A208" s="37"/>
      <c r="B208" s="38"/>
      <c r="C208" s="182" t="s">
        <v>398</v>
      </c>
      <c r="D208" s="182" t="s">
        <v>173</v>
      </c>
      <c r="E208" s="183" t="s">
        <v>880</v>
      </c>
      <c r="F208" s="184" t="s">
        <v>881</v>
      </c>
      <c r="G208" s="185" t="s">
        <v>337</v>
      </c>
      <c r="H208" s="186">
        <v>0.69799999999999995</v>
      </c>
      <c r="I208" s="187"/>
      <c r="J208" s="188">
        <f>ROUND(I208*H208,2)</f>
        <v>0</v>
      </c>
      <c r="K208" s="184" t="s">
        <v>177</v>
      </c>
      <c r="L208" s="42"/>
      <c r="M208" s="189" t="s">
        <v>79</v>
      </c>
      <c r="N208" s="190" t="s">
        <v>51</v>
      </c>
      <c r="O208" s="67"/>
      <c r="P208" s="191">
        <f>O208*H208</f>
        <v>0</v>
      </c>
      <c r="Q208" s="191">
        <v>0</v>
      </c>
      <c r="R208" s="191">
        <f>Q208*H208</f>
        <v>0</v>
      </c>
      <c r="S208" s="191">
        <v>0</v>
      </c>
      <c r="T208" s="192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193" t="s">
        <v>178</v>
      </c>
      <c r="AT208" s="193" t="s">
        <v>173</v>
      </c>
      <c r="AU208" s="193" t="s">
        <v>90</v>
      </c>
      <c r="AY208" s="19" t="s">
        <v>171</v>
      </c>
      <c r="BE208" s="194">
        <f>IF(N208="základní",J208,0)</f>
        <v>0</v>
      </c>
      <c r="BF208" s="194">
        <f>IF(N208="snížená",J208,0)</f>
        <v>0</v>
      </c>
      <c r="BG208" s="194">
        <f>IF(N208="zákl. přenesená",J208,0)</f>
        <v>0</v>
      </c>
      <c r="BH208" s="194">
        <f>IF(N208="sníž. přenesená",J208,0)</f>
        <v>0</v>
      </c>
      <c r="BI208" s="194">
        <f>IF(N208="nulová",J208,0)</f>
        <v>0</v>
      </c>
      <c r="BJ208" s="19" t="s">
        <v>88</v>
      </c>
      <c r="BK208" s="194">
        <f>ROUND(I208*H208,2)</f>
        <v>0</v>
      </c>
      <c r="BL208" s="19" t="s">
        <v>178</v>
      </c>
      <c r="BM208" s="193" t="s">
        <v>882</v>
      </c>
    </row>
    <row r="209" spans="1:65" s="14" customFormat="1" x14ac:dyDescent="0.2">
      <c r="B209" s="206"/>
      <c r="C209" s="207"/>
      <c r="D209" s="197" t="s">
        <v>180</v>
      </c>
      <c r="E209" s="208" t="s">
        <v>79</v>
      </c>
      <c r="F209" s="209" t="s">
        <v>883</v>
      </c>
      <c r="G209" s="207"/>
      <c r="H209" s="210">
        <v>0.69799999999999995</v>
      </c>
      <c r="I209" s="211"/>
      <c r="J209" s="207"/>
      <c r="K209" s="207"/>
      <c r="L209" s="212"/>
      <c r="M209" s="213"/>
      <c r="N209" s="214"/>
      <c r="O209" s="214"/>
      <c r="P209" s="214"/>
      <c r="Q209" s="214"/>
      <c r="R209" s="214"/>
      <c r="S209" s="214"/>
      <c r="T209" s="215"/>
      <c r="AT209" s="216" t="s">
        <v>180</v>
      </c>
      <c r="AU209" s="216" t="s">
        <v>90</v>
      </c>
      <c r="AV209" s="14" t="s">
        <v>90</v>
      </c>
      <c r="AW209" s="14" t="s">
        <v>42</v>
      </c>
      <c r="AX209" s="14" t="s">
        <v>81</v>
      </c>
      <c r="AY209" s="216" t="s">
        <v>171</v>
      </c>
    </row>
    <row r="210" spans="1:65" s="15" customFormat="1" x14ac:dyDescent="0.2">
      <c r="B210" s="217"/>
      <c r="C210" s="218"/>
      <c r="D210" s="197" t="s">
        <v>180</v>
      </c>
      <c r="E210" s="219" t="s">
        <v>79</v>
      </c>
      <c r="F210" s="220" t="s">
        <v>183</v>
      </c>
      <c r="G210" s="218"/>
      <c r="H210" s="221">
        <v>0.69799999999999995</v>
      </c>
      <c r="I210" s="222"/>
      <c r="J210" s="218"/>
      <c r="K210" s="218"/>
      <c r="L210" s="223"/>
      <c r="M210" s="224"/>
      <c r="N210" s="225"/>
      <c r="O210" s="225"/>
      <c r="P210" s="225"/>
      <c r="Q210" s="225"/>
      <c r="R210" s="225"/>
      <c r="S210" s="225"/>
      <c r="T210" s="226"/>
      <c r="AT210" s="227" t="s">
        <v>180</v>
      </c>
      <c r="AU210" s="227" t="s">
        <v>90</v>
      </c>
      <c r="AV210" s="15" t="s">
        <v>178</v>
      </c>
      <c r="AW210" s="15" t="s">
        <v>42</v>
      </c>
      <c r="AX210" s="15" t="s">
        <v>88</v>
      </c>
      <c r="AY210" s="227" t="s">
        <v>171</v>
      </c>
    </row>
    <row r="211" spans="1:65" s="2" customFormat="1" ht="21.75" customHeight="1" x14ac:dyDescent="0.2">
      <c r="A211" s="37"/>
      <c r="B211" s="38"/>
      <c r="C211" s="182" t="s">
        <v>407</v>
      </c>
      <c r="D211" s="182" t="s">
        <v>173</v>
      </c>
      <c r="E211" s="183" t="s">
        <v>884</v>
      </c>
      <c r="F211" s="184" t="s">
        <v>885</v>
      </c>
      <c r="G211" s="185" t="s">
        <v>337</v>
      </c>
      <c r="H211" s="186">
        <v>0.69799999999999995</v>
      </c>
      <c r="I211" s="187"/>
      <c r="J211" s="188">
        <f>ROUND(I211*H211,2)</f>
        <v>0</v>
      </c>
      <c r="K211" s="184" t="s">
        <v>177</v>
      </c>
      <c r="L211" s="42"/>
      <c r="M211" s="189" t="s">
        <v>79</v>
      </c>
      <c r="N211" s="190" t="s">
        <v>51</v>
      </c>
      <c r="O211" s="67"/>
      <c r="P211" s="191">
        <f>O211*H211</f>
        <v>0</v>
      </c>
      <c r="Q211" s="191">
        <v>0</v>
      </c>
      <c r="R211" s="191">
        <f>Q211*H211</f>
        <v>0</v>
      </c>
      <c r="S211" s="191">
        <v>0</v>
      </c>
      <c r="T211" s="192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193" t="s">
        <v>178</v>
      </c>
      <c r="AT211" s="193" t="s">
        <v>173</v>
      </c>
      <c r="AU211" s="193" t="s">
        <v>90</v>
      </c>
      <c r="AY211" s="19" t="s">
        <v>171</v>
      </c>
      <c r="BE211" s="194">
        <f>IF(N211="základní",J211,0)</f>
        <v>0</v>
      </c>
      <c r="BF211" s="194">
        <f>IF(N211="snížená",J211,0)</f>
        <v>0</v>
      </c>
      <c r="BG211" s="194">
        <f>IF(N211="zákl. přenesená",J211,0)</f>
        <v>0</v>
      </c>
      <c r="BH211" s="194">
        <f>IF(N211="sníž. přenesená",J211,0)</f>
        <v>0</v>
      </c>
      <c r="BI211" s="194">
        <f>IF(N211="nulová",J211,0)</f>
        <v>0</v>
      </c>
      <c r="BJ211" s="19" t="s">
        <v>88</v>
      </c>
      <c r="BK211" s="194">
        <f>ROUND(I211*H211,2)</f>
        <v>0</v>
      </c>
      <c r="BL211" s="19" t="s">
        <v>178</v>
      </c>
      <c r="BM211" s="193" t="s">
        <v>886</v>
      </c>
    </row>
    <row r="212" spans="1:65" s="12" customFormat="1" ht="22.9" customHeight="1" x14ac:dyDescent="0.2">
      <c r="B212" s="166"/>
      <c r="C212" s="167"/>
      <c r="D212" s="168" t="s">
        <v>80</v>
      </c>
      <c r="E212" s="180" t="s">
        <v>661</v>
      </c>
      <c r="F212" s="180" t="s">
        <v>662</v>
      </c>
      <c r="G212" s="167"/>
      <c r="H212" s="167"/>
      <c r="I212" s="170"/>
      <c r="J212" s="181">
        <f>BK212</f>
        <v>0</v>
      </c>
      <c r="K212" s="167"/>
      <c r="L212" s="172"/>
      <c r="M212" s="173"/>
      <c r="N212" s="174"/>
      <c r="O212" s="174"/>
      <c r="P212" s="175">
        <f>SUM(P213:P216)</f>
        <v>0</v>
      </c>
      <c r="Q212" s="174"/>
      <c r="R212" s="175">
        <f>SUM(R213:R216)</f>
        <v>0</v>
      </c>
      <c r="S212" s="174"/>
      <c r="T212" s="176">
        <f>SUM(T213:T216)</f>
        <v>0</v>
      </c>
      <c r="AR212" s="177" t="s">
        <v>88</v>
      </c>
      <c r="AT212" s="178" t="s">
        <v>80</v>
      </c>
      <c r="AU212" s="178" t="s">
        <v>88</v>
      </c>
      <c r="AY212" s="177" t="s">
        <v>171</v>
      </c>
      <c r="BK212" s="179">
        <f>SUM(BK213:BK216)</f>
        <v>0</v>
      </c>
    </row>
    <row r="213" spans="1:65" s="2" customFormat="1" ht="24.2" customHeight="1" x14ac:dyDescent="0.2">
      <c r="A213" s="37"/>
      <c r="B213" s="38"/>
      <c r="C213" s="182" t="s">
        <v>412</v>
      </c>
      <c r="D213" s="182" t="s">
        <v>173</v>
      </c>
      <c r="E213" s="183" t="s">
        <v>887</v>
      </c>
      <c r="F213" s="184" t="s">
        <v>888</v>
      </c>
      <c r="G213" s="185" t="s">
        <v>337</v>
      </c>
      <c r="H213" s="186">
        <v>158.059</v>
      </c>
      <c r="I213" s="187"/>
      <c r="J213" s="188">
        <f>ROUND(I213*H213,2)</f>
        <v>0</v>
      </c>
      <c r="K213" s="184" t="s">
        <v>196</v>
      </c>
      <c r="L213" s="42"/>
      <c r="M213" s="189" t="s">
        <v>79</v>
      </c>
      <c r="N213" s="190" t="s">
        <v>51</v>
      </c>
      <c r="O213" s="67"/>
      <c r="P213" s="191">
        <f>O213*H213</f>
        <v>0</v>
      </c>
      <c r="Q213" s="191">
        <v>0</v>
      </c>
      <c r="R213" s="191">
        <f>Q213*H213</f>
        <v>0</v>
      </c>
      <c r="S213" s="191">
        <v>0</v>
      </c>
      <c r="T213" s="192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193" t="s">
        <v>178</v>
      </c>
      <c r="AT213" s="193" t="s">
        <v>173</v>
      </c>
      <c r="AU213" s="193" t="s">
        <v>90</v>
      </c>
      <c r="AY213" s="19" t="s">
        <v>171</v>
      </c>
      <c r="BE213" s="194">
        <f>IF(N213="základní",J213,0)</f>
        <v>0</v>
      </c>
      <c r="BF213" s="194">
        <f>IF(N213="snížená",J213,0)</f>
        <v>0</v>
      </c>
      <c r="BG213" s="194">
        <f>IF(N213="zákl. přenesená",J213,0)</f>
        <v>0</v>
      </c>
      <c r="BH213" s="194">
        <f>IF(N213="sníž. přenesená",J213,0)</f>
        <v>0</v>
      </c>
      <c r="BI213" s="194">
        <f>IF(N213="nulová",J213,0)</f>
        <v>0</v>
      </c>
      <c r="BJ213" s="19" t="s">
        <v>88</v>
      </c>
      <c r="BK213" s="194">
        <f>ROUND(I213*H213,2)</f>
        <v>0</v>
      </c>
      <c r="BL213" s="19" t="s">
        <v>178</v>
      </c>
      <c r="BM213" s="193" t="s">
        <v>889</v>
      </c>
    </row>
    <row r="214" spans="1:65" s="2" customFormat="1" x14ac:dyDescent="0.2">
      <c r="A214" s="37"/>
      <c r="B214" s="38"/>
      <c r="C214" s="39"/>
      <c r="D214" s="228" t="s">
        <v>198</v>
      </c>
      <c r="E214" s="39"/>
      <c r="F214" s="229" t="s">
        <v>890</v>
      </c>
      <c r="G214" s="39"/>
      <c r="H214" s="39"/>
      <c r="I214" s="230"/>
      <c r="J214" s="39"/>
      <c r="K214" s="39"/>
      <c r="L214" s="42"/>
      <c r="M214" s="231"/>
      <c r="N214" s="232"/>
      <c r="O214" s="67"/>
      <c r="P214" s="67"/>
      <c r="Q214" s="67"/>
      <c r="R214" s="67"/>
      <c r="S214" s="67"/>
      <c r="T214" s="68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9" t="s">
        <v>198</v>
      </c>
      <c r="AU214" s="19" t="s">
        <v>90</v>
      </c>
    </row>
    <row r="215" spans="1:65" s="14" customFormat="1" x14ac:dyDescent="0.2">
      <c r="B215" s="206"/>
      <c r="C215" s="207"/>
      <c r="D215" s="197" t="s">
        <v>180</v>
      </c>
      <c r="E215" s="208" t="s">
        <v>79</v>
      </c>
      <c r="F215" s="209" t="s">
        <v>891</v>
      </c>
      <c r="G215" s="207"/>
      <c r="H215" s="210">
        <v>158.059</v>
      </c>
      <c r="I215" s="211"/>
      <c r="J215" s="207"/>
      <c r="K215" s="207"/>
      <c r="L215" s="212"/>
      <c r="M215" s="213"/>
      <c r="N215" s="214"/>
      <c r="O215" s="214"/>
      <c r="P215" s="214"/>
      <c r="Q215" s="214"/>
      <c r="R215" s="214"/>
      <c r="S215" s="214"/>
      <c r="T215" s="215"/>
      <c r="AT215" s="216" t="s">
        <v>180</v>
      </c>
      <c r="AU215" s="216" t="s">
        <v>90</v>
      </c>
      <c r="AV215" s="14" t="s">
        <v>90</v>
      </c>
      <c r="AW215" s="14" t="s">
        <v>42</v>
      </c>
      <c r="AX215" s="14" t="s">
        <v>81</v>
      </c>
      <c r="AY215" s="216" t="s">
        <v>171</v>
      </c>
    </row>
    <row r="216" spans="1:65" s="15" customFormat="1" x14ac:dyDescent="0.2">
      <c r="B216" s="217"/>
      <c r="C216" s="218"/>
      <c r="D216" s="197" t="s">
        <v>180</v>
      </c>
      <c r="E216" s="219" t="s">
        <v>79</v>
      </c>
      <c r="F216" s="220" t="s">
        <v>183</v>
      </c>
      <c r="G216" s="218"/>
      <c r="H216" s="221">
        <v>158.059</v>
      </c>
      <c r="I216" s="222"/>
      <c r="J216" s="218"/>
      <c r="K216" s="218"/>
      <c r="L216" s="223"/>
      <c r="M216" s="249"/>
      <c r="N216" s="250"/>
      <c r="O216" s="250"/>
      <c r="P216" s="250"/>
      <c r="Q216" s="250"/>
      <c r="R216" s="250"/>
      <c r="S216" s="250"/>
      <c r="T216" s="251"/>
      <c r="AT216" s="227" t="s">
        <v>180</v>
      </c>
      <c r="AU216" s="227" t="s">
        <v>90</v>
      </c>
      <c r="AV216" s="15" t="s">
        <v>178</v>
      </c>
      <c r="AW216" s="15" t="s">
        <v>42</v>
      </c>
      <c r="AX216" s="15" t="s">
        <v>88</v>
      </c>
      <c r="AY216" s="227" t="s">
        <v>171</v>
      </c>
    </row>
    <row r="217" spans="1:65" s="2" customFormat="1" ht="6.95" customHeight="1" x14ac:dyDescent="0.2">
      <c r="A217" s="37"/>
      <c r="B217" s="50"/>
      <c r="C217" s="51"/>
      <c r="D217" s="51"/>
      <c r="E217" s="51"/>
      <c r="F217" s="51"/>
      <c r="G217" s="51"/>
      <c r="H217" s="51"/>
      <c r="I217" s="51"/>
      <c r="J217" s="51"/>
      <c r="K217" s="51"/>
      <c r="L217" s="42"/>
      <c r="M217" s="37"/>
      <c r="O217" s="37"/>
      <c r="P217" s="37"/>
      <c r="Q217" s="37"/>
      <c r="R217" s="37"/>
      <c r="S217" s="37"/>
      <c r="T217" s="37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</row>
  </sheetData>
  <sheetProtection algorithmName="SHA-512" hashValue="wCbFH69BaBwDS+xZui+VN5SarFqLnPLbYvwMizGkHgZsCJpnDSY+u3KowdsTTevPaJD5cGt4Ey6pxYn22jvYtQ==" saltValue="JkC4tsR7hFMczLxsOh48uapZuR/W6z3zQjoy8wZldI3dfVa1SLlA+iyY825Odvfs7ijYIlDsH+qKVpag5D8C7g==" spinCount="100000" sheet="1" objects="1" scenarios="1" formatColumns="0" formatRows="0" autoFilter="0"/>
  <autoFilter ref="C92:K216" xr:uid="{00000000-0009-0000-0000-000002000000}"/>
  <mergeCells count="12">
    <mergeCell ref="E85:H85"/>
    <mergeCell ref="L2:V2"/>
    <mergeCell ref="E50:H50"/>
    <mergeCell ref="E52:H52"/>
    <mergeCell ref="E54:H54"/>
    <mergeCell ref="E81:H81"/>
    <mergeCell ref="E83:H83"/>
    <mergeCell ref="E7:H7"/>
    <mergeCell ref="E9:H9"/>
    <mergeCell ref="E11:H11"/>
    <mergeCell ref="E20:H20"/>
    <mergeCell ref="E29:H29"/>
  </mergeCells>
  <hyperlinks>
    <hyperlink ref="F97" r:id="rId1" xr:uid="{00000000-0004-0000-0200-000000000000}"/>
    <hyperlink ref="F102" r:id="rId2" xr:uid="{00000000-0004-0000-0200-000001000000}"/>
    <hyperlink ref="F107" r:id="rId3" xr:uid="{00000000-0004-0000-0200-000002000000}"/>
    <hyperlink ref="F109" r:id="rId4" xr:uid="{00000000-0004-0000-0200-000003000000}"/>
    <hyperlink ref="F122" r:id="rId5" xr:uid="{00000000-0004-0000-0200-000004000000}"/>
    <hyperlink ref="F127" r:id="rId6" xr:uid="{00000000-0004-0000-0200-000005000000}"/>
    <hyperlink ref="F132" r:id="rId7" xr:uid="{00000000-0004-0000-0200-000006000000}"/>
    <hyperlink ref="F146" r:id="rId8" xr:uid="{00000000-0004-0000-0200-000007000000}"/>
    <hyperlink ref="F150" r:id="rId9" xr:uid="{00000000-0004-0000-0200-000008000000}"/>
    <hyperlink ref="F156" r:id="rId10" xr:uid="{00000000-0004-0000-0200-000009000000}"/>
    <hyperlink ref="F161" r:id="rId11" xr:uid="{00000000-0004-0000-0200-00000A000000}"/>
    <hyperlink ref="F165" r:id="rId12" xr:uid="{00000000-0004-0000-0200-00000B000000}"/>
    <hyperlink ref="F169" r:id="rId13" xr:uid="{00000000-0004-0000-0200-00000C000000}"/>
    <hyperlink ref="F174" r:id="rId14" xr:uid="{00000000-0004-0000-0200-00000D000000}"/>
    <hyperlink ref="F177" r:id="rId15" xr:uid="{00000000-0004-0000-0200-00000E000000}"/>
    <hyperlink ref="F181" r:id="rId16" xr:uid="{00000000-0004-0000-0200-00000F000000}"/>
    <hyperlink ref="F185" r:id="rId17" xr:uid="{00000000-0004-0000-0200-000010000000}"/>
    <hyperlink ref="F190" r:id="rId18" xr:uid="{00000000-0004-0000-0200-000011000000}"/>
    <hyperlink ref="F195" r:id="rId19" xr:uid="{00000000-0004-0000-0200-000012000000}"/>
    <hyperlink ref="F200" r:id="rId20" xr:uid="{00000000-0004-0000-0200-000013000000}"/>
    <hyperlink ref="F204" r:id="rId21" xr:uid="{00000000-0004-0000-0200-000014000000}"/>
    <hyperlink ref="F214" r:id="rId22" xr:uid="{00000000-0004-0000-0200-000015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376"/>
  <sheetViews>
    <sheetView showGridLines="0" workbookViewId="0"/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 x14ac:dyDescent="0.2">
      <c r="L2" s="442"/>
      <c r="M2" s="442"/>
      <c r="N2" s="442"/>
      <c r="O2" s="442"/>
      <c r="P2" s="442"/>
      <c r="Q2" s="442"/>
      <c r="R2" s="442"/>
      <c r="S2" s="442"/>
      <c r="T2" s="442"/>
      <c r="U2" s="442"/>
      <c r="V2" s="442"/>
      <c r="AT2" s="19" t="s">
        <v>101</v>
      </c>
      <c r="AZ2" s="111" t="s">
        <v>892</v>
      </c>
      <c r="BA2" s="111" t="s">
        <v>893</v>
      </c>
      <c r="BB2" s="111" t="s">
        <v>127</v>
      </c>
      <c r="BC2" s="111" t="s">
        <v>894</v>
      </c>
      <c r="BD2" s="111" t="s">
        <v>90</v>
      </c>
    </row>
    <row r="3" spans="1:56" s="1" customFormat="1" ht="6.95" customHeight="1" x14ac:dyDescent="0.2">
      <c r="B3" s="112"/>
      <c r="C3" s="113"/>
      <c r="D3" s="113"/>
      <c r="E3" s="113"/>
      <c r="F3" s="113"/>
      <c r="G3" s="113"/>
      <c r="H3" s="113"/>
      <c r="I3" s="113"/>
      <c r="J3" s="113"/>
      <c r="K3" s="113"/>
      <c r="L3" s="22"/>
      <c r="AT3" s="19" t="s">
        <v>90</v>
      </c>
      <c r="AZ3" s="111" t="s">
        <v>895</v>
      </c>
      <c r="BA3" s="111" t="s">
        <v>896</v>
      </c>
      <c r="BB3" s="111" t="s">
        <v>127</v>
      </c>
      <c r="BC3" s="111" t="s">
        <v>897</v>
      </c>
      <c r="BD3" s="111" t="s">
        <v>90</v>
      </c>
    </row>
    <row r="4" spans="1:56" s="1" customFormat="1" ht="24.95" customHeight="1" x14ac:dyDescent="0.2">
      <c r="B4" s="22"/>
      <c r="D4" s="114" t="s">
        <v>124</v>
      </c>
      <c r="L4" s="22"/>
      <c r="M4" s="115" t="s">
        <v>10</v>
      </c>
      <c r="AT4" s="19" t="s">
        <v>4</v>
      </c>
      <c r="AZ4" s="111" t="s">
        <v>898</v>
      </c>
      <c r="BA4" s="111" t="s">
        <v>899</v>
      </c>
      <c r="BB4" s="111" t="s">
        <v>211</v>
      </c>
      <c r="BC4" s="111" t="s">
        <v>900</v>
      </c>
      <c r="BD4" s="111" t="s">
        <v>90</v>
      </c>
    </row>
    <row r="5" spans="1:56" s="1" customFormat="1" ht="6.95" customHeight="1" x14ac:dyDescent="0.2">
      <c r="B5" s="22"/>
      <c r="L5" s="22"/>
      <c r="AZ5" s="111" t="s">
        <v>901</v>
      </c>
      <c r="BA5" s="111" t="s">
        <v>902</v>
      </c>
      <c r="BB5" s="111" t="s">
        <v>127</v>
      </c>
      <c r="BC5" s="111" t="s">
        <v>903</v>
      </c>
      <c r="BD5" s="111" t="s">
        <v>90</v>
      </c>
    </row>
    <row r="6" spans="1:56" s="1" customFormat="1" ht="12" customHeight="1" x14ac:dyDescent="0.2">
      <c r="B6" s="22"/>
      <c r="D6" s="116" t="s">
        <v>16</v>
      </c>
      <c r="L6" s="22"/>
    </row>
    <row r="7" spans="1:56" s="1" customFormat="1" ht="16.5" customHeight="1" x14ac:dyDescent="0.2">
      <c r="B7" s="22"/>
      <c r="E7" s="459" t="str">
        <f>'Rekapitulace stavby'!K6</f>
        <v>Vybudování PPO na stokové síti v oblasti Karlín - přeložka sběrače IX Šaldova - DPS</v>
      </c>
      <c r="F7" s="460"/>
      <c r="G7" s="460"/>
      <c r="H7" s="460"/>
      <c r="L7" s="22"/>
    </row>
    <row r="8" spans="1:56" s="1" customFormat="1" ht="12" customHeight="1" x14ac:dyDescent="0.2">
      <c r="B8" s="22"/>
      <c r="D8" s="116" t="s">
        <v>135</v>
      </c>
      <c r="L8" s="22"/>
    </row>
    <row r="9" spans="1:56" s="2" customFormat="1" ht="16.5" customHeight="1" x14ac:dyDescent="0.2">
      <c r="A9" s="37"/>
      <c r="B9" s="42"/>
      <c r="C9" s="37"/>
      <c r="D9" s="37"/>
      <c r="E9" s="459" t="s">
        <v>136</v>
      </c>
      <c r="F9" s="461"/>
      <c r="G9" s="461"/>
      <c r="H9" s="461"/>
      <c r="I9" s="37"/>
      <c r="J9" s="37"/>
      <c r="K9" s="37"/>
      <c r="L9" s="11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pans="1:56" s="2" customFormat="1" ht="12" customHeight="1" x14ac:dyDescent="0.2">
      <c r="A10" s="37"/>
      <c r="B10" s="42"/>
      <c r="C10" s="37"/>
      <c r="D10" s="116" t="s">
        <v>137</v>
      </c>
      <c r="E10" s="37"/>
      <c r="F10" s="37"/>
      <c r="G10" s="37"/>
      <c r="H10" s="37"/>
      <c r="I10" s="37"/>
      <c r="J10" s="37"/>
      <c r="K10" s="37"/>
      <c r="L10" s="11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pans="1:56" s="2" customFormat="1" ht="16.5" customHeight="1" x14ac:dyDescent="0.2">
      <c r="A11" s="37"/>
      <c r="B11" s="42"/>
      <c r="C11" s="37"/>
      <c r="D11" s="37"/>
      <c r="E11" s="462" t="s">
        <v>904</v>
      </c>
      <c r="F11" s="461"/>
      <c r="G11" s="461"/>
      <c r="H11" s="461"/>
      <c r="I11" s="37"/>
      <c r="J11" s="37"/>
      <c r="K11" s="37"/>
      <c r="L11" s="11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pans="1:56" s="2" customFormat="1" x14ac:dyDescent="0.2">
      <c r="A12" s="37"/>
      <c r="B12" s="42"/>
      <c r="C12" s="37"/>
      <c r="D12" s="37"/>
      <c r="E12" s="37"/>
      <c r="F12" s="37"/>
      <c r="G12" s="37"/>
      <c r="H12" s="37"/>
      <c r="I12" s="37"/>
      <c r="J12" s="37"/>
      <c r="K12" s="37"/>
      <c r="L12" s="11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pans="1:56" s="2" customFormat="1" ht="12" customHeight="1" x14ac:dyDescent="0.2">
      <c r="A13" s="37"/>
      <c r="B13" s="42"/>
      <c r="C13" s="37"/>
      <c r="D13" s="116" t="s">
        <v>18</v>
      </c>
      <c r="E13" s="37"/>
      <c r="F13" s="106" t="s">
        <v>79</v>
      </c>
      <c r="G13" s="37"/>
      <c r="H13" s="37"/>
      <c r="I13" s="116" t="s">
        <v>20</v>
      </c>
      <c r="J13" s="106" t="s">
        <v>79</v>
      </c>
      <c r="K13" s="37"/>
      <c r="L13" s="11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pans="1:56" s="2" customFormat="1" ht="12" customHeight="1" x14ac:dyDescent="0.2">
      <c r="A14" s="37"/>
      <c r="B14" s="42"/>
      <c r="C14" s="37"/>
      <c r="D14" s="116" t="s">
        <v>22</v>
      </c>
      <c r="E14" s="37"/>
      <c r="F14" s="106" t="s">
        <v>23</v>
      </c>
      <c r="G14" s="37"/>
      <c r="H14" s="37"/>
      <c r="I14" s="116" t="s">
        <v>24</v>
      </c>
      <c r="J14" s="118" t="str">
        <f>'Rekapitulace stavby'!AN8</f>
        <v>4. 4. 2025</v>
      </c>
      <c r="K14" s="37"/>
      <c r="L14" s="11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pans="1:56" s="2" customFormat="1" ht="10.9" customHeight="1" x14ac:dyDescent="0.2">
      <c r="A15" s="37"/>
      <c r="B15" s="42"/>
      <c r="C15" s="37"/>
      <c r="D15" s="37"/>
      <c r="E15" s="37"/>
      <c r="F15" s="37"/>
      <c r="G15" s="37"/>
      <c r="H15" s="37"/>
      <c r="I15" s="37"/>
      <c r="J15" s="37"/>
      <c r="K15" s="37"/>
      <c r="L15" s="11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pans="1:56" s="2" customFormat="1" ht="12" customHeight="1" x14ac:dyDescent="0.2">
      <c r="A16" s="37"/>
      <c r="B16" s="42"/>
      <c r="C16" s="37"/>
      <c r="D16" s="116" t="s">
        <v>30</v>
      </c>
      <c r="E16" s="37"/>
      <c r="F16" s="37"/>
      <c r="G16" s="37"/>
      <c r="H16" s="37"/>
      <c r="I16" s="116" t="s">
        <v>31</v>
      </c>
      <c r="J16" s="106" t="s">
        <v>32</v>
      </c>
      <c r="K16" s="37"/>
      <c r="L16" s="11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pans="1:31" s="2" customFormat="1" ht="18" customHeight="1" x14ac:dyDescent="0.2">
      <c r="A17" s="37"/>
      <c r="B17" s="42"/>
      <c r="C17" s="37"/>
      <c r="D17" s="37"/>
      <c r="E17" s="106" t="s">
        <v>33</v>
      </c>
      <c r="F17" s="37"/>
      <c r="G17" s="37"/>
      <c r="H17" s="37"/>
      <c r="I17" s="116" t="s">
        <v>34</v>
      </c>
      <c r="J17" s="106" t="s">
        <v>35</v>
      </c>
      <c r="K17" s="37"/>
      <c r="L17" s="11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pans="1:31" s="2" customFormat="1" ht="6.95" customHeight="1" x14ac:dyDescent="0.2">
      <c r="A18" s="37"/>
      <c r="B18" s="42"/>
      <c r="C18" s="37"/>
      <c r="D18" s="37"/>
      <c r="E18" s="37"/>
      <c r="F18" s="37"/>
      <c r="G18" s="37"/>
      <c r="H18" s="37"/>
      <c r="I18" s="37"/>
      <c r="J18" s="37"/>
      <c r="K18" s="37"/>
      <c r="L18" s="11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pans="1:31" s="2" customFormat="1" ht="12" customHeight="1" x14ac:dyDescent="0.2">
      <c r="A19" s="37"/>
      <c r="B19" s="42"/>
      <c r="C19" s="37"/>
      <c r="D19" s="116" t="s">
        <v>36</v>
      </c>
      <c r="E19" s="37"/>
      <c r="F19" s="37"/>
      <c r="G19" s="37"/>
      <c r="H19" s="37"/>
      <c r="I19" s="116" t="s">
        <v>31</v>
      </c>
      <c r="J19" s="32" t="str">
        <f>'Rekapitulace stavby'!AN13</f>
        <v>Vyplň údaj</v>
      </c>
      <c r="K19" s="37"/>
      <c r="L19" s="11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pans="1:31" s="2" customFormat="1" ht="18" customHeight="1" x14ac:dyDescent="0.2">
      <c r="A20" s="37"/>
      <c r="B20" s="42"/>
      <c r="C20" s="37"/>
      <c r="D20" s="37"/>
      <c r="E20" s="463" t="str">
        <f>'Rekapitulace stavby'!E14</f>
        <v>Vyplň údaj</v>
      </c>
      <c r="F20" s="464"/>
      <c r="G20" s="464"/>
      <c r="H20" s="464"/>
      <c r="I20" s="116" t="s">
        <v>34</v>
      </c>
      <c r="J20" s="32" t="str">
        <f>'Rekapitulace stavby'!AN14</f>
        <v>Vyplň údaj</v>
      </c>
      <c r="K20" s="37"/>
      <c r="L20" s="11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pans="1:31" s="2" customFormat="1" ht="6.95" customHeight="1" x14ac:dyDescent="0.2">
      <c r="A21" s="37"/>
      <c r="B21" s="42"/>
      <c r="C21" s="37"/>
      <c r="D21" s="37"/>
      <c r="E21" s="37"/>
      <c r="F21" s="37"/>
      <c r="G21" s="37"/>
      <c r="H21" s="37"/>
      <c r="I21" s="37"/>
      <c r="J21" s="37"/>
      <c r="K21" s="37"/>
      <c r="L21" s="11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pans="1:31" s="2" customFormat="1" ht="12" customHeight="1" x14ac:dyDescent="0.2">
      <c r="A22" s="37"/>
      <c r="B22" s="42"/>
      <c r="C22" s="37"/>
      <c r="D22" s="116" t="s">
        <v>38</v>
      </c>
      <c r="E22" s="37"/>
      <c r="F22" s="37"/>
      <c r="G22" s="37"/>
      <c r="H22" s="37"/>
      <c r="I22" s="116" t="s">
        <v>31</v>
      </c>
      <c r="J22" s="106" t="s">
        <v>39</v>
      </c>
      <c r="K22" s="37"/>
      <c r="L22" s="11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pans="1:31" s="2" customFormat="1" ht="18" customHeight="1" x14ac:dyDescent="0.2">
      <c r="A23" s="37"/>
      <c r="B23" s="42"/>
      <c r="C23" s="37"/>
      <c r="D23" s="37"/>
      <c r="E23" s="106" t="s">
        <v>40</v>
      </c>
      <c r="F23" s="37"/>
      <c r="G23" s="37"/>
      <c r="H23" s="37"/>
      <c r="I23" s="116" t="s">
        <v>34</v>
      </c>
      <c r="J23" s="106" t="s">
        <v>41</v>
      </c>
      <c r="K23" s="37"/>
      <c r="L23" s="11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pans="1:31" s="2" customFormat="1" ht="6.95" customHeight="1" x14ac:dyDescent="0.2">
      <c r="A24" s="37"/>
      <c r="B24" s="42"/>
      <c r="C24" s="37"/>
      <c r="D24" s="37"/>
      <c r="E24" s="37"/>
      <c r="F24" s="37"/>
      <c r="G24" s="37"/>
      <c r="H24" s="37"/>
      <c r="I24" s="37"/>
      <c r="J24" s="37"/>
      <c r="K24" s="37"/>
      <c r="L24" s="11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pans="1:31" s="2" customFormat="1" ht="12" customHeight="1" x14ac:dyDescent="0.2">
      <c r="A25" s="37"/>
      <c r="B25" s="42"/>
      <c r="C25" s="37"/>
      <c r="D25" s="116" t="s">
        <v>43</v>
      </c>
      <c r="E25" s="37"/>
      <c r="F25" s="37"/>
      <c r="G25" s="37"/>
      <c r="H25" s="37"/>
      <c r="I25" s="116" t="s">
        <v>31</v>
      </c>
      <c r="J25" s="106" t="s">
        <v>39</v>
      </c>
      <c r="K25" s="37"/>
      <c r="L25" s="11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pans="1:31" s="2" customFormat="1" ht="18" customHeight="1" x14ac:dyDescent="0.2">
      <c r="A26" s="37"/>
      <c r="B26" s="42"/>
      <c r="C26" s="37"/>
      <c r="D26" s="37"/>
      <c r="E26" s="106" t="s">
        <v>40</v>
      </c>
      <c r="F26" s="37"/>
      <c r="G26" s="37"/>
      <c r="H26" s="37"/>
      <c r="I26" s="116" t="s">
        <v>34</v>
      </c>
      <c r="J26" s="106" t="s">
        <v>41</v>
      </c>
      <c r="K26" s="37"/>
      <c r="L26" s="11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pans="1:31" s="2" customFormat="1" ht="6.95" customHeight="1" x14ac:dyDescent="0.2">
      <c r="A27" s="37"/>
      <c r="B27" s="42"/>
      <c r="C27" s="37"/>
      <c r="D27" s="37"/>
      <c r="E27" s="37"/>
      <c r="F27" s="37"/>
      <c r="G27" s="37"/>
      <c r="H27" s="37"/>
      <c r="I27" s="37"/>
      <c r="J27" s="37"/>
      <c r="K27" s="37"/>
      <c r="L27" s="11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pans="1:31" s="2" customFormat="1" ht="12" customHeight="1" x14ac:dyDescent="0.2">
      <c r="A28" s="37"/>
      <c r="B28" s="42"/>
      <c r="C28" s="37"/>
      <c r="D28" s="116" t="s">
        <v>44</v>
      </c>
      <c r="E28" s="37"/>
      <c r="F28" s="37"/>
      <c r="G28" s="37"/>
      <c r="H28" s="37"/>
      <c r="I28" s="37"/>
      <c r="J28" s="37"/>
      <c r="K28" s="37"/>
      <c r="L28" s="11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pans="1:31" s="8" customFormat="1" ht="47.25" customHeight="1" x14ac:dyDescent="0.2">
      <c r="A29" s="119"/>
      <c r="B29" s="120"/>
      <c r="C29" s="119"/>
      <c r="D29" s="119"/>
      <c r="E29" s="465" t="s">
        <v>45</v>
      </c>
      <c r="F29" s="465"/>
      <c r="G29" s="465"/>
      <c r="H29" s="465"/>
      <c r="I29" s="119"/>
      <c r="J29" s="119"/>
      <c r="K29" s="119"/>
      <c r="L29" s="121"/>
      <c r="S29" s="119"/>
      <c r="T29" s="119"/>
      <c r="U29" s="119"/>
      <c r="V29" s="119"/>
      <c r="W29" s="119"/>
      <c r="X29" s="119"/>
      <c r="Y29" s="119"/>
      <c r="Z29" s="119"/>
      <c r="AA29" s="119"/>
      <c r="AB29" s="119"/>
      <c r="AC29" s="119"/>
      <c r="AD29" s="119"/>
      <c r="AE29" s="119"/>
    </row>
    <row r="30" spans="1:31" s="2" customFormat="1" ht="6.95" customHeight="1" x14ac:dyDescent="0.2">
      <c r="A30" s="37"/>
      <c r="B30" s="42"/>
      <c r="C30" s="37"/>
      <c r="D30" s="37"/>
      <c r="E30" s="37"/>
      <c r="F30" s="37"/>
      <c r="G30" s="37"/>
      <c r="H30" s="37"/>
      <c r="I30" s="37"/>
      <c r="J30" s="37"/>
      <c r="K30" s="37"/>
      <c r="L30" s="11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pans="1:31" s="2" customFormat="1" ht="6.95" customHeight="1" x14ac:dyDescent="0.2">
      <c r="A31" s="37"/>
      <c r="B31" s="42"/>
      <c r="C31" s="37"/>
      <c r="D31" s="122"/>
      <c r="E31" s="122"/>
      <c r="F31" s="122"/>
      <c r="G31" s="122"/>
      <c r="H31" s="122"/>
      <c r="I31" s="122"/>
      <c r="J31" s="122"/>
      <c r="K31" s="122"/>
      <c r="L31" s="11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pans="1:31" s="2" customFormat="1" ht="25.35" customHeight="1" x14ac:dyDescent="0.2">
      <c r="A32" s="37"/>
      <c r="B32" s="42"/>
      <c r="C32" s="37"/>
      <c r="D32" s="123" t="s">
        <v>46</v>
      </c>
      <c r="E32" s="37"/>
      <c r="F32" s="37"/>
      <c r="G32" s="37"/>
      <c r="H32" s="37"/>
      <c r="I32" s="37"/>
      <c r="J32" s="124">
        <f>ROUND(J92, 2)</f>
        <v>0</v>
      </c>
      <c r="K32" s="37"/>
      <c r="L32" s="11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pans="1:31" s="2" customFormat="1" ht="6.95" customHeight="1" x14ac:dyDescent="0.2">
      <c r="A33" s="37"/>
      <c r="B33" s="42"/>
      <c r="C33" s="37"/>
      <c r="D33" s="122"/>
      <c r="E33" s="122"/>
      <c r="F33" s="122"/>
      <c r="G33" s="122"/>
      <c r="H33" s="122"/>
      <c r="I33" s="122"/>
      <c r="J33" s="122"/>
      <c r="K33" s="122"/>
      <c r="L33" s="11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pans="1:31" s="2" customFormat="1" ht="14.45" customHeight="1" x14ac:dyDescent="0.2">
      <c r="A34" s="37"/>
      <c r="B34" s="42"/>
      <c r="C34" s="37"/>
      <c r="D34" s="37"/>
      <c r="E34" s="37"/>
      <c r="F34" s="125" t="s">
        <v>48</v>
      </c>
      <c r="G34" s="37"/>
      <c r="H34" s="37"/>
      <c r="I34" s="125" t="s">
        <v>47</v>
      </c>
      <c r="J34" s="125" t="s">
        <v>49</v>
      </c>
      <c r="K34" s="37"/>
      <c r="L34" s="11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pans="1:31" s="2" customFormat="1" ht="14.45" customHeight="1" x14ac:dyDescent="0.2">
      <c r="A35" s="37"/>
      <c r="B35" s="42"/>
      <c r="C35" s="37"/>
      <c r="D35" s="126" t="s">
        <v>50</v>
      </c>
      <c r="E35" s="116" t="s">
        <v>51</v>
      </c>
      <c r="F35" s="127">
        <f>ROUND((SUM(BE92:BE375)),  2)</f>
        <v>0</v>
      </c>
      <c r="G35" s="37"/>
      <c r="H35" s="37"/>
      <c r="I35" s="128">
        <v>0.21</v>
      </c>
      <c r="J35" s="127">
        <f>ROUND(((SUM(BE92:BE375))*I35),  2)</f>
        <v>0</v>
      </c>
      <c r="K35" s="37"/>
      <c r="L35" s="11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pans="1:31" s="2" customFormat="1" ht="14.45" customHeight="1" x14ac:dyDescent="0.2">
      <c r="A36" s="37"/>
      <c r="B36" s="42"/>
      <c r="C36" s="37"/>
      <c r="D36" s="37"/>
      <c r="E36" s="116" t="s">
        <v>52</v>
      </c>
      <c r="F36" s="127">
        <f>ROUND((SUM(BF92:BF375)),  2)</f>
        <v>0</v>
      </c>
      <c r="G36" s="37"/>
      <c r="H36" s="37"/>
      <c r="I36" s="128">
        <v>0.12</v>
      </c>
      <c r="J36" s="127">
        <f>ROUND(((SUM(BF92:BF375))*I36),  2)</f>
        <v>0</v>
      </c>
      <c r="K36" s="37"/>
      <c r="L36" s="11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pans="1:31" s="2" customFormat="1" ht="14.45" hidden="1" customHeight="1" x14ac:dyDescent="0.2">
      <c r="A37" s="37"/>
      <c r="B37" s="42"/>
      <c r="C37" s="37"/>
      <c r="D37" s="37"/>
      <c r="E37" s="116" t="s">
        <v>53</v>
      </c>
      <c r="F37" s="127">
        <f>ROUND((SUM(BG92:BG375)),  2)</f>
        <v>0</v>
      </c>
      <c r="G37" s="37"/>
      <c r="H37" s="37"/>
      <c r="I37" s="128">
        <v>0.21</v>
      </c>
      <c r="J37" s="127">
        <f>0</f>
        <v>0</v>
      </c>
      <c r="K37" s="37"/>
      <c r="L37" s="11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pans="1:31" s="2" customFormat="1" ht="14.45" hidden="1" customHeight="1" x14ac:dyDescent="0.2">
      <c r="A38" s="37"/>
      <c r="B38" s="42"/>
      <c r="C38" s="37"/>
      <c r="D38" s="37"/>
      <c r="E38" s="116" t="s">
        <v>54</v>
      </c>
      <c r="F38" s="127">
        <f>ROUND((SUM(BH92:BH375)),  2)</f>
        <v>0</v>
      </c>
      <c r="G38" s="37"/>
      <c r="H38" s="37"/>
      <c r="I38" s="128">
        <v>0.12</v>
      </c>
      <c r="J38" s="127">
        <f>0</f>
        <v>0</v>
      </c>
      <c r="K38" s="37"/>
      <c r="L38" s="11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pans="1:31" s="2" customFormat="1" ht="14.45" hidden="1" customHeight="1" x14ac:dyDescent="0.2">
      <c r="A39" s="37"/>
      <c r="B39" s="42"/>
      <c r="C39" s="37"/>
      <c r="D39" s="37"/>
      <c r="E39" s="116" t="s">
        <v>55</v>
      </c>
      <c r="F39" s="127">
        <f>ROUND((SUM(BI92:BI375)),  2)</f>
        <v>0</v>
      </c>
      <c r="G39" s="37"/>
      <c r="H39" s="37"/>
      <c r="I39" s="128">
        <v>0</v>
      </c>
      <c r="J39" s="127">
        <f>0</f>
        <v>0</v>
      </c>
      <c r="K39" s="37"/>
      <c r="L39" s="11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pans="1:31" s="2" customFormat="1" ht="6.95" customHeight="1" x14ac:dyDescent="0.2">
      <c r="A40" s="37"/>
      <c r="B40" s="42"/>
      <c r="C40" s="37"/>
      <c r="D40" s="37"/>
      <c r="E40" s="37"/>
      <c r="F40" s="37"/>
      <c r="G40" s="37"/>
      <c r="H40" s="37"/>
      <c r="I40" s="37"/>
      <c r="J40" s="37"/>
      <c r="K40" s="37"/>
      <c r="L40" s="11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pans="1:31" s="2" customFormat="1" ht="25.35" customHeight="1" x14ac:dyDescent="0.2">
      <c r="A41" s="37"/>
      <c r="B41" s="42"/>
      <c r="C41" s="129"/>
      <c r="D41" s="130" t="s">
        <v>56</v>
      </c>
      <c r="E41" s="131"/>
      <c r="F41" s="131"/>
      <c r="G41" s="132" t="s">
        <v>57</v>
      </c>
      <c r="H41" s="133" t="s">
        <v>58</v>
      </c>
      <c r="I41" s="131"/>
      <c r="J41" s="134">
        <f>SUM(J32:J39)</f>
        <v>0</v>
      </c>
      <c r="K41" s="135"/>
      <c r="L41" s="11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pans="1:31" s="2" customFormat="1" ht="14.45" customHeight="1" x14ac:dyDescent="0.2">
      <c r="A42" s="37"/>
      <c r="B42" s="136"/>
      <c r="C42" s="137"/>
      <c r="D42" s="137"/>
      <c r="E42" s="137"/>
      <c r="F42" s="137"/>
      <c r="G42" s="137"/>
      <c r="H42" s="137"/>
      <c r="I42" s="137"/>
      <c r="J42" s="137"/>
      <c r="K42" s="137"/>
      <c r="L42" s="11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pans="1:31" s="2" customFormat="1" ht="6.95" customHeight="1" x14ac:dyDescent="0.2">
      <c r="A46" s="37"/>
      <c r="B46" s="138"/>
      <c r="C46" s="139"/>
      <c r="D46" s="139"/>
      <c r="E46" s="139"/>
      <c r="F46" s="139"/>
      <c r="G46" s="139"/>
      <c r="H46" s="139"/>
      <c r="I46" s="139"/>
      <c r="J46" s="139"/>
      <c r="K46" s="139"/>
      <c r="L46" s="11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pans="1:31" s="2" customFormat="1" ht="24.95" customHeight="1" x14ac:dyDescent="0.2">
      <c r="A47" s="37"/>
      <c r="B47" s="38"/>
      <c r="C47" s="25" t="s">
        <v>139</v>
      </c>
      <c r="D47" s="39"/>
      <c r="E47" s="39"/>
      <c r="F47" s="39"/>
      <c r="G47" s="39"/>
      <c r="H47" s="39"/>
      <c r="I47" s="39"/>
      <c r="J47" s="39"/>
      <c r="K47" s="39"/>
      <c r="L47" s="11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pans="1:31" s="2" customFormat="1" ht="6.95" customHeight="1" x14ac:dyDescent="0.2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1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pans="1:47" s="2" customFormat="1" ht="12" customHeight="1" x14ac:dyDescent="0.2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1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pans="1:47" s="2" customFormat="1" ht="16.5" customHeight="1" x14ac:dyDescent="0.2">
      <c r="A50" s="37"/>
      <c r="B50" s="38"/>
      <c r="C50" s="39"/>
      <c r="D50" s="39"/>
      <c r="E50" s="457" t="str">
        <f>E7</f>
        <v>Vybudování PPO na stokové síti v oblasti Karlín - přeložka sběrače IX Šaldova - DPS</v>
      </c>
      <c r="F50" s="458"/>
      <c r="G50" s="458"/>
      <c r="H50" s="458"/>
      <c r="I50" s="39"/>
      <c r="J50" s="39"/>
      <c r="K50" s="39"/>
      <c r="L50" s="11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pans="1:47" s="1" customFormat="1" ht="12" customHeight="1" x14ac:dyDescent="0.2">
      <c r="B51" s="23"/>
      <c r="C51" s="31" t="s">
        <v>135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 x14ac:dyDescent="0.2">
      <c r="A52" s="37"/>
      <c r="B52" s="38"/>
      <c r="C52" s="39"/>
      <c r="D52" s="39"/>
      <c r="E52" s="457" t="s">
        <v>136</v>
      </c>
      <c r="F52" s="456"/>
      <c r="G52" s="456"/>
      <c r="H52" s="456"/>
      <c r="I52" s="39"/>
      <c r="J52" s="39"/>
      <c r="K52" s="39"/>
      <c r="L52" s="11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pans="1:47" s="2" customFormat="1" ht="12" customHeight="1" x14ac:dyDescent="0.2">
      <c r="A53" s="37"/>
      <c r="B53" s="38"/>
      <c r="C53" s="31" t="s">
        <v>137</v>
      </c>
      <c r="D53" s="39"/>
      <c r="E53" s="39"/>
      <c r="F53" s="39"/>
      <c r="G53" s="39"/>
      <c r="H53" s="39"/>
      <c r="I53" s="39"/>
      <c r="J53" s="39"/>
      <c r="K53" s="39"/>
      <c r="L53" s="11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pans="1:47" s="2" customFormat="1" ht="16.5" customHeight="1" x14ac:dyDescent="0.2">
      <c r="A54" s="37"/>
      <c r="B54" s="38"/>
      <c r="C54" s="39"/>
      <c r="D54" s="39"/>
      <c r="E54" s="436" t="str">
        <f>E11</f>
        <v>SO 07.1.3 - Přeložka sběrače IX Šaldova - zpevněné plochy</v>
      </c>
      <c r="F54" s="456"/>
      <c r="G54" s="456"/>
      <c r="H54" s="456"/>
      <c r="I54" s="39"/>
      <c r="J54" s="39"/>
      <c r="K54" s="39"/>
      <c r="L54" s="11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pans="1:47" s="2" customFormat="1" ht="6.95" customHeight="1" x14ac:dyDescent="0.2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1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pans="1:47" s="2" customFormat="1" ht="12" customHeight="1" x14ac:dyDescent="0.2">
      <c r="A56" s="37"/>
      <c r="B56" s="38"/>
      <c r="C56" s="31" t="s">
        <v>22</v>
      </c>
      <c r="D56" s="39"/>
      <c r="E56" s="39"/>
      <c r="F56" s="29" t="str">
        <f>F14</f>
        <v>Praha 8 - Karlín</v>
      </c>
      <c r="G56" s="39"/>
      <c r="H56" s="39"/>
      <c r="I56" s="31" t="s">
        <v>24</v>
      </c>
      <c r="J56" s="62" t="str">
        <f>IF(J14="","",J14)</f>
        <v>4. 4. 2025</v>
      </c>
      <c r="K56" s="39"/>
      <c r="L56" s="11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pans="1:47" s="2" customFormat="1" ht="6.95" customHeight="1" x14ac:dyDescent="0.2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1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pans="1:47" s="2" customFormat="1" ht="25.7" customHeight="1" x14ac:dyDescent="0.2">
      <c r="A58" s="37"/>
      <c r="B58" s="38"/>
      <c r="C58" s="31" t="s">
        <v>30</v>
      </c>
      <c r="D58" s="39"/>
      <c r="E58" s="39"/>
      <c r="F58" s="29" t="str">
        <f>E17</f>
        <v>Pražská vodohospodářská společnost a.s., Praha 6</v>
      </c>
      <c r="G58" s="39"/>
      <c r="H58" s="39"/>
      <c r="I58" s="31" t="s">
        <v>38</v>
      </c>
      <c r="J58" s="35" t="str">
        <f>E23</f>
        <v>Sweco a.s., Táborská 31, Praha 4</v>
      </c>
      <c r="K58" s="39"/>
      <c r="L58" s="11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pans="1:47" s="2" customFormat="1" ht="25.7" customHeight="1" x14ac:dyDescent="0.2">
      <c r="A59" s="37"/>
      <c r="B59" s="38"/>
      <c r="C59" s="31" t="s">
        <v>36</v>
      </c>
      <c r="D59" s="39"/>
      <c r="E59" s="39"/>
      <c r="F59" s="29" t="str">
        <f>IF(E20="","",E20)</f>
        <v>Vyplň údaj</v>
      </c>
      <c r="G59" s="39"/>
      <c r="H59" s="39"/>
      <c r="I59" s="31" t="s">
        <v>43</v>
      </c>
      <c r="J59" s="35" t="str">
        <f>E26</f>
        <v>Sweco a.s., Táborská 31, Praha 4</v>
      </c>
      <c r="K59" s="39"/>
      <c r="L59" s="11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pans="1:47" s="2" customFormat="1" ht="10.35" customHeight="1" x14ac:dyDescent="0.2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1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pans="1:47" s="2" customFormat="1" ht="29.25" customHeight="1" x14ac:dyDescent="0.2">
      <c r="A61" s="37"/>
      <c r="B61" s="38"/>
      <c r="C61" s="140" t="s">
        <v>140</v>
      </c>
      <c r="D61" s="141"/>
      <c r="E61" s="141"/>
      <c r="F61" s="141"/>
      <c r="G61" s="141"/>
      <c r="H61" s="141"/>
      <c r="I61" s="141"/>
      <c r="J61" s="142" t="s">
        <v>141</v>
      </c>
      <c r="K61" s="141"/>
      <c r="L61" s="11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pans="1:47" s="2" customFormat="1" ht="10.35" customHeight="1" x14ac:dyDescent="0.2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17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pans="1:47" s="2" customFormat="1" ht="22.9" customHeight="1" x14ac:dyDescent="0.2">
      <c r="A63" s="37"/>
      <c r="B63" s="38"/>
      <c r="C63" s="143" t="s">
        <v>78</v>
      </c>
      <c r="D63" s="39"/>
      <c r="E63" s="39"/>
      <c r="F63" s="39"/>
      <c r="G63" s="39"/>
      <c r="H63" s="39"/>
      <c r="I63" s="39"/>
      <c r="J63" s="80">
        <f>J92</f>
        <v>0</v>
      </c>
      <c r="K63" s="39"/>
      <c r="L63" s="117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9" t="s">
        <v>142</v>
      </c>
    </row>
    <row r="64" spans="1:47" s="9" customFormat="1" ht="24.95" customHeight="1" x14ac:dyDescent="0.2">
      <c r="B64" s="144"/>
      <c r="C64" s="145"/>
      <c r="D64" s="146" t="s">
        <v>143</v>
      </c>
      <c r="E64" s="147"/>
      <c r="F64" s="147"/>
      <c r="G64" s="147"/>
      <c r="H64" s="147"/>
      <c r="I64" s="147"/>
      <c r="J64" s="148">
        <f>J93</f>
        <v>0</v>
      </c>
      <c r="K64" s="145"/>
      <c r="L64" s="149"/>
    </row>
    <row r="65" spans="1:31" s="10" customFormat="1" ht="19.899999999999999" customHeight="1" x14ac:dyDescent="0.2">
      <c r="B65" s="150"/>
      <c r="C65" s="100"/>
      <c r="D65" s="151" t="s">
        <v>144</v>
      </c>
      <c r="E65" s="152"/>
      <c r="F65" s="152"/>
      <c r="G65" s="152"/>
      <c r="H65" s="152"/>
      <c r="I65" s="152"/>
      <c r="J65" s="153">
        <f>J94</f>
        <v>0</v>
      </c>
      <c r="K65" s="100"/>
      <c r="L65" s="154"/>
    </row>
    <row r="66" spans="1:31" s="10" customFormat="1" ht="19.899999999999999" customHeight="1" x14ac:dyDescent="0.2">
      <c r="B66" s="150"/>
      <c r="C66" s="100"/>
      <c r="D66" s="151" t="s">
        <v>905</v>
      </c>
      <c r="E66" s="152"/>
      <c r="F66" s="152"/>
      <c r="G66" s="152"/>
      <c r="H66" s="152"/>
      <c r="I66" s="152"/>
      <c r="J66" s="153">
        <f>J146</f>
        <v>0</v>
      </c>
      <c r="K66" s="100"/>
      <c r="L66" s="154"/>
    </row>
    <row r="67" spans="1:31" s="10" customFormat="1" ht="19.899999999999999" customHeight="1" x14ac:dyDescent="0.2">
      <c r="B67" s="150"/>
      <c r="C67" s="100"/>
      <c r="D67" s="151" t="s">
        <v>149</v>
      </c>
      <c r="E67" s="152"/>
      <c r="F67" s="152"/>
      <c r="G67" s="152"/>
      <c r="H67" s="152"/>
      <c r="I67" s="152"/>
      <c r="J67" s="153">
        <f>J208</f>
        <v>0</v>
      </c>
      <c r="K67" s="100"/>
      <c r="L67" s="154"/>
    </row>
    <row r="68" spans="1:31" s="10" customFormat="1" ht="19.899999999999999" customHeight="1" x14ac:dyDescent="0.2">
      <c r="B68" s="150"/>
      <c r="C68" s="100"/>
      <c r="D68" s="151" t="s">
        <v>906</v>
      </c>
      <c r="E68" s="152"/>
      <c r="F68" s="152"/>
      <c r="G68" s="152"/>
      <c r="H68" s="152"/>
      <c r="I68" s="152"/>
      <c r="J68" s="153">
        <f>J293</f>
        <v>0</v>
      </c>
      <c r="K68" s="100"/>
      <c r="L68" s="154"/>
    </row>
    <row r="69" spans="1:31" s="10" customFormat="1" ht="19.899999999999999" customHeight="1" x14ac:dyDescent="0.2">
      <c r="B69" s="150"/>
      <c r="C69" s="100"/>
      <c r="D69" s="151" t="s">
        <v>151</v>
      </c>
      <c r="E69" s="152"/>
      <c r="F69" s="152"/>
      <c r="G69" s="152"/>
      <c r="H69" s="152"/>
      <c r="I69" s="152"/>
      <c r="J69" s="153">
        <f>J362</f>
        <v>0</v>
      </c>
      <c r="K69" s="100"/>
      <c r="L69" s="154"/>
    </row>
    <row r="70" spans="1:31" s="10" customFormat="1" ht="19.899999999999999" customHeight="1" x14ac:dyDescent="0.2">
      <c r="B70" s="150"/>
      <c r="C70" s="100"/>
      <c r="D70" s="151" t="s">
        <v>152</v>
      </c>
      <c r="E70" s="152"/>
      <c r="F70" s="152"/>
      <c r="G70" s="152"/>
      <c r="H70" s="152"/>
      <c r="I70" s="152"/>
      <c r="J70" s="153">
        <f>J365</f>
        <v>0</v>
      </c>
      <c r="K70" s="100"/>
      <c r="L70" s="154"/>
    </row>
    <row r="71" spans="1:31" s="2" customFormat="1" ht="21.75" customHeight="1" x14ac:dyDescent="0.2">
      <c r="A71" s="37"/>
      <c r="B71" s="38"/>
      <c r="C71" s="39"/>
      <c r="D71" s="39"/>
      <c r="E71" s="39"/>
      <c r="F71" s="39"/>
      <c r="G71" s="39"/>
      <c r="H71" s="39"/>
      <c r="I71" s="39"/>
      <c r="J71" s="39"/>
      <c r="K71" s="39"/>
      <c r="L71" s="117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pans="1:31" s="2" customFormat="1" ht="6.95" customHeight="1" x14ac:dyDescent="0.2">
      <c r="A72" s="37"/>
      <c r="B72" s="50"/>
      <c r="C72" s="51"/>
      <c r="D72" s="51"/>
      <c r="E72" s="51"/>
      <c r="F72" s="51"/>
      <c r="G72" s="51"/>
      <c r="H72" s="51"/>
      <c r="I72" s="51"/>
      <c r="J72" s="51"/>
      <c r="K72" s="51"/>
      <c r="L72" s="117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6" spans="1:31" s="2" customFormat="1" ht="6.95" customHeight="1" x14ac:dyDescent="0.2">
      <c r="A76" s="37"/>
      <c r="B76" s="52"/>
      <c r="C76" s="53"/>
      <c r="D76" s="53"/>
      <c r="E76" s="53"/>
      <c r="F76" s="53"/>
      <c r="G76" s="53"/>
      <c r="H76" s="53"/>
      <c r="I76" s="53"/>
      <c r="J76" s="53"/>
      <c r="K76" s="53"/>
      <c r="L76" s="11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pans="1:31" s="2" customFormat="1" ht="24.95" customHeight="1" x14ac:dyDescent="0.2">
      <c r="A77" s="37"/>
      <c r="B77" s="38"/>
      <c r="C77" s="25" t="s">
        <v>156</v>
      </c>
      <c r="D77" s="39"/>
      <c r="E77" s="39"/>
      <c r="F77" s="39"/>
      <c r="G77" s="39"/>
      <c r="H77" s="39"/>
      <c r="I77" s="39"/>
      <c r="J77" s="39"/>
      <c r="K77" s="39"/>
      <c r="L77" s="117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pans="1:31" s="2" customFormat="1" ht="6.95" customHeight="1" x14ac:dyDescent="0.2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17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pans="1:31" s="2" customFormat="1" ht="12" customHeight="1" x14ac:dyDescent="0.2">
      <c r="A79" s="37"/>
      <c r="B79" s="38"/>
      <c r="C79" s="31" t="s">
        <v>16</v>
      </c>
      <c r="D79" s="39"/>
      <c r="E79" s="39"/>
      <c r="F79" s="39"/>
      <c r="G79" s="39"/>
      <c r="H79" s="39"/>
      <c r="I79" s="39"/>
      <c r="J79" s="39"/>
      <c r="K79" s="39"/>
      <c r="L79" s="117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pans="1:31" s="2" customFormat="1" ht="16.5" customHeight="1" x14ac:dyDescent="0.2">
      <c r="A80" s="37"/>
      <c r="B80" s="38"/>
      <c r="C80" s="39"/>
      <c r="D80" s="39"/>
      <c r="E80" s="457" t="str">
        <f>E7</f>
        <v>Vybudování PPO na stokové síti v oblasti Karlín - přeložka sběrače IX Šaldova - DPS</v>
      </c>
      <c r="F80" s="458"/>
      <c r="G80" s="458"/>
      <c r="H80" s="458"/>
      <c r="I80" s="39"/>
      <c r="J80" s="39"/>
      <c r="K80" s="39"/>
      <c r="L80" s="117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pans="1:65" s="1" customFormat="1" ht="12" customHeight="1" x14ac:dyDescent="0.2">
      <c r="B81" s="23"/>
      <c r="C81" s="31" t="s">
        <v>135</v>
      </c>
      <c r="D81" s="24"/>
      <c r="E81" s="24"/>
      <c r="F81" s="24"/>
      <c r="G81" s="24"/>
      <c r="H81" s="24"/>
      <c r="I81" s="24"/>
      <c r="J81" s="24"/>
      <c r="K81" s="24"/>
      <c r="L81" s="22"/>
    </row>
    <row r="82" spans="1:65" s="2" customFormat="1" ht="16.5" customHeight="1" x14ac:dyDescent="0.2">
      <c r="A82" s="37"/>
      <c r="B82" s="38"/>
      <c r="C82" s="39"/>
      <c r="D82" s="39"/>
      <c r="E82" s="457" t="s">
        <v>136</v>
      </c>
      <c r="F82" s="456"/>
      <c r="G82" s="456"/>
      <c r="H82" s="456"/>
      <c r="I82" s="39"/>
      <c r="J82" s="39"/>
      <c r="K82" s="39"/>
      <c r="L82" s="11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pans="1:65" s="2" customFormat="1" ht="12" customHeight="1" x14ac:dyDescent="0.2">
      <c r="A83" s="37"/>
      <c r="B83" s="38"/>
      <c r="C83" s="31" t="s">
        <v>137</v>
      </c>
      <c r="D83" s="39"/>
      <c r="E83" s="39"/>
      <c r="F83" s="39"/>
      <c r="G83" s="39"/>
      <c r="H83" s="39"/>
      <c r="I83" s="39"/>
      <c r="J83" s="39"/>
      <c r="K83" s="39"/>
      <c r="L83" s="11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pans="1:65" s="2" customFormat="1" ht="16.5" customHeight="1" x14ac:dyDescent="0.2">
      <c r="A84" s="37"/>
      <c r="B84" s="38"/>
      <c r="C84" s="39"/>
      <c r="D84" s="39"/>
      <c r="E84" s="436" t="str">
        <f>E11</f>
        <v>SO 07.1.3 - Přeložka sběrače IX Šaldova - zpevněné plochy</v>
      </c>
      <c r="F84" s="456"/>
      <c r="G84" s="456"/>
      <c r="H84" s="456"/>
      <c r="I84" s="39"/>
      <c r="J84" s="39"/>
      <c r="K84" s="39"/>
      <c r="L84" s="117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pans="1:65" s="2" customFormat="1" ht="6.95" customHeight="1" x14ac:dyDescent="0.2">
      <c r="A85" s="37"/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117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pans="1:65" s="2" customFormat="1" ht="12" customHeight="1" x14ac:dyDescent="0.2">
      <c r="A86" s="37"/>
      <c r="B86" s="38"/>
      <c r="C86" s="31" t="s">
        <v>22</v>
      </c>
      <c r="D86" s="39"/>
      <c r="E86" s="39"/>
      <c r="F86" s="29" t="str">
        <f>F14</f>
        <v>Praha 8 - Karlín</v>
      </c>
      <c r="G86" s="39"/>
      <c r="H86" s="39"/>
      <c r="I86" s="31" t="s">
        <v>24</v>
      </c>
      <c r="J86" s="62" t="str">
        <f>IF(J14="","",J14)</f>
        <v>4. 4. 2025</v>
      </c>
      <c r="K86" s="39"/>
      <c r="L86" s="11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pans="1:65" s="2" customFormat="1" ht="6.95" customHeight="1" x14ac:dyDescent="0.2">
      <c r="A87" s="37"/>
      <c r="B87" s="38"/>
      <c r="C87" s="39"/>
      <c r="D87" s="39"/>
      <c r="E87" s="39"/>
      <c r="F87" s="39"/>
      <c r="G87" s="39"/>
      <c r="H87" s="39"/>
      <c r="I87" s="39"/>
      <c r="J87" s="39"/>
      <c r="K87" s="39"/>
      <c r="L87" s="11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pans="1:65" s="2" customFormat="1" ht="25.7" customHeight="1" x14ac:dyDescent="0.2">
      <c r="A88" s="37"/>
      <c r="B88" s="38"/>
      <c r="C88" s="31" t="s">
        <v>30</v>
      </c>
      <c r="D88" s="39"/>
      <c r="E88" s="39"/>
      <c r="F88" s="29" t="str">
        <f>E17</f>
        <v>Pražská vodohospodářská společnost a.s., Praha 6</v>
      </c>
      <c r="G88" s="39"/>
      <c r="H88" s="39"/>
      <c r="I88" s="31" t="s">
        <v>38</v>
      </c>
      <c r="J88" s="35" t="str">
        <f>E23</f>
        <v>Sweco a.s., Táborská 31, Praha 4</v>
      </c>
      <c r="K88" s="39"/>
      <c r="L88" s="11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pans="1:65" s="2" customFormat="1" ht="25.7" customHeight="1" x14ac:dyDescent="0.2">
      <c r="A89" s="37"/>
      <c r="B89" s="38"/>
      <c r="C89" s="31" t="s">
        <v>36</v>
      </c>
      <c r="D89" s="39"/>
      <c r="E89" s="39"/>
      <c r="F89" s="29" t="str">
        <f>IF(E20="","",E20)</f>
        <v>Vyplň údaj</v>
      </c>
      <c r="G89" s="39"/>
      <c r="H89" s="39"/>
      <c r="I89" s="31" t="s">
        <v>43</v>
      </c>
      <c r="J89" s="35" t="str">
        <f>E26</f>
        <v>Sweco a.s., Táborská 31, Praha 4</v>
      </c>
      <c r="K89" s="39"/>
      <c r="L89" s="11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pans="1:65" s="2" customFormat="1" ht="10.35" customHeight="1" x14ac:dyDescent="0.2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11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pans="1:65" s="11" customFormat="1" ht="29.25" customHeight="1" x14ac:dyDescent="0.2">
      <c r="A91" s="155"/>
      <c r="B91" s="156"/>
      <c r="C91" s="157" t="s">
        <v>157</v>
      </c>
      <c r="D91" s="158" t="s">
        <v>65</v>
      </c>
      <c r="E91" s="158" t="s">
        <v>61</v>
      </c>
      <c r="F91" s="158" t="s">
        <v>62</v>
      </c>
      <c r="G91" s="158" t="s">
        <v>158</v>
      </c>
      <c r="H91" s="158" t="s">
        <v>159</v>
      </c>
      <c r="I91" s="158" t="s">
        <v>160</v>
      </c>
      <c r="J91" s="158" t="s">
        <v>141</v>
      </c>
      <c r="K91" s="159" t="s">
        <v>161</v>
      </c>
      <c r="L91" s="160"/>
      <c r="M91" s="71" t="s">
        <v>79</v>
      </c>
      <c r="N91" s="72" t="s">
        <v>50</v>
      </c>
      <c r="O91" s="72" t="s">
        <v>162</v>
      </c>
      <c r="P91" s="72" t="s">
        <v>163</v>
      </c>
      <c r="Q91" s="72" t="s">
        <v>164</v>
      </c>
      <c r="R91" s="72" t="s">
        <v>165</v>
      </c>
      <c r="S91" s="72" t="s">
        <v>166</v>
      </c>
      <c r="T91" s="73" t="s">
        <v>167</v>
      </c>
      <c r="U91" s="155"/>
      <c r="V91" s="155"/>
      <c r="W91" s="155"/>
      <c r="X91" s="155"/>
      <c r="Y91" s="155"/>
      <c r="Z91" s="155"/>
      <c r="AA91" s="155"/>
      <c r="AB91" s="155"/>
      <c r="AC91" s="155"/>
      <c r="AD91" s="155"/>
      <c r="AE91" s="155"/>
    </row>
    <row r="92" spans="1:65" s="2" customFormat="1" ht="22.9" customHeight="1" x14ac:dyDescent="0.25">
      <c r="A92" s="37"/>
      <c r="B92" s="38"/>
      <c r="C92" s="78" t="s">
        <v>168</v>
      </c>
      <c r="D92" s="39"/>
      <c r="E92" s="39"/>
      <c r="F92" s="39"/>
      <c r="G92" s="39"/>
      <c r="H92" s="39"/>
      <c r="I92" s="39"/>
      <c r="J92" s="161">
        <f>BK92</f>
        <v>0</v>
      </c>
      <c r="K92" s="39"/>
      <c r="L92" s="42"/>
      <c r="M92" s="74"/>
      <c r="N92" s="162"/>
      <c r="O92" s="75"/>
      <c r="P92" s="163">
        <f>P93</f>
        <v>0</v>
      </c>
      <c r="Q92" s="75"/>
      <c r="R92" s="163">
        <f>R93</f>
        <v>24.689311</v>
      </c>
      <c r="S92" s="75"/>
      <c r="T92" s="164">
        <f>T93</f>
        <v>1078.9401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T92" s="19" t="s">
        <v>80</v>
      </c>
      <c r="AU92" s="19" t="s">
        <v>142</v>
      </c>
      <c r="BK92" s="165">
        <f>BK93</f>
        <v>0</v>
      </c>
    </row>
    <row r="93" spans="1:65" s="12" customFormat="1" ht="25.9" customHeight="1" x14ac:dyDescent="0.2">
      <c r="B93" s="166"/>
      <c r="C93" s="167"/>
      <c r="D93" s="168" t="s">
        <v>80</v>
      </c>
      <c r="E93" s="169" t="s">
        <v>169</v>
      </c>
      <c r="F93" s="169" t="s">
        <v>170</v>
      </c>
      <c r="G93" s="167"/>
      <c r="H93" s="167"/>
      <c r="I93" s="170"/>
      <c r="J93" s="171">
        <f>BK93</f>
        <v>0</v>
      </c>
      <c r="K93" s="167"/>
      <c r="L93" s="172"/>
      <c r="M93" s="173"/>
      <c r="N93" s="174"/>
      <c r="O93" s="174"/>
      <c r="P93" s="175">
        <f>P94+P146+P208+P293+P362+P365</f>
        <v>0</v>
      </c>
      <c r="Q93" s="174"/>
      <c r="R93" s="175">
        <f>R94+R146+R208+R293+R362+R365</f>
        <v>24.689311</v>
      </c>
      <c r="S93" s="174"/>
      <c r="T93" s="176">
        <f>T94+T146+T208+T293+T362+T365</f>
        <v>1078.9401</v>
      </c>
      <c r="AR93" s="177" t="s">
        <v>88</v>
      </c>
      <c r="AT93" s="178" t="s">
        <v>80</v>
      </c>
      <c r="AU93" s="178" t="s">
        <v>81</v>
      </c>
      <c r="AY93" s="177" t="s">
        <v>171</v>
      </c>
      <c r="BK93" s="179">
        <f>BK94+BK146+BK208+BK293+BK362+BK365</f>
        <v>0</v>
      </c>
    </row>
    <row r="94" spans="1:65" s="12" customFormat="1" ht="22.9" customHeight="1" x14ac:dyDescent="0.2">
      <c r="B94" s="166"/>
      <c r="C94" s="167"/>
      <c r="D94" s="168" t="s">
        <v>80</v>
      </c>
      <c r="E94" s="180" t="s">
        <v>88</v>
      </c>
      <c r="F94" s="180" t="s">
        <v>172</v>
      </c>
      <c r="G94" s="167"/>
      <c r="H94" s="167"/>
      <c r="I94" s="170"/>
      <c r="J94" s="181">
        <f>BK94</f>
        <v>0</v>
      </c>
      <c r="K94" s="167"/>
      <c r="L94" s="172"/>
      <c r="M94" s="173"/>
      <c r="N94" s="174"/>
      <c r="O94" s="174"/>
      <c r="P94" s="175">
        <f>SUM(P95:P145)</f>
        <v>0</v>
      </c>
      <c r="Q94" s="174"/>
      <c r="R94" s="175">
        <f>SUM(R95:R145)</f>
        <v>7.3178000000000007E-2</v>
      </c>
      <c r="S94" s="174"/>
      <c r="T94" s="176">
        <f>SUM(T95:T145)</f>
        <v>1078.4481000000001</v>
      </c>
      <c r="AR94" s="177" t="s">
        <v>88</v>
      </c>
      <c r="AT94" s="178" t="s">
        <v>80</v>
      </c>
      <c r="AU94" s="178" t="s">
        <v>88</v>
      </c>
      <c r="AY94" s="177" t="s">
        <v>171</v>
      </c>
      <c r="BK94" s="179">
        <f>SUM(BK95:BK145)</f>
        <v>0</v>
      </c>
    </row>
    <row r="95" spans="1:65" s="2" customFormat="1" ht="33" customHeight="1" x14ac:dyDescent="0.2">
      <c r="A95" s="37"/>
      <c r="B95" s="38"/>
      <c r="C95" s="182" t="s">
        <v>88</v>
      </c>
      <c r="D95" s="182" t="s">
        <v>173</v>
      </c>
      <c r="E95" s="183" t="s">
        <v>907</v>
      </c>
      <c r="F95" s="184" t="s">
        <v>908</v>
      </c>
      <c r="G95" s="185" t="s">
        <v>127</v>
      </c>
      <c r="H95" s="186">
        <v>33.299999999999997</v>
      </c>
      <c r="I95" s="187"/>
      <c r="J95" s="188">
        <f>ROUND(I95*H95,2)</f>
        <v>0</v>
      </c>
      <c r="K95" s="184" t="s">
        <v>196</v>
      </c>
      <c r="L95" s="42"/>
      <c r="M95" s="189" t="s">
        <v>79</v>
      </c>
      <c r="N95" s="190" t="s">
        <v>51</v>
      </c>
      <c r="O95" s="67"/>
      <c r="P95" s="191">
        <f>O95*H95</f>
        <v>0</v>
      </c>
      <c r="Q95" s="191">
        <v>0</v>
      </c>
      <c r="R95" s="191">
        <f>Q95*H95</f>
        <v>0</v>
      </c>
      <c r="S95" s="191">
        <v>0.28100000000000003</v>
      </c>
      <c r="T95" s="192">
        <f>S95*H95</f>
        <v>9.3573000000000004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193" t="s">
        <v>178</v>
      </c>
      <c r="AT95" s="193" t="s">
        <v>173</v>
      </c>
      <c r="AU95" s="193" t="s">
        <v>90</v>
      </c>
      <c r="AY95" s="19" t="s">
        <v>171</v>
      </c>
      <c r="BE95" s="194">
        <f>IF(N95="základní",J95,0)</f>
        <v>0</v>
      </c>
      <c r="BF95" s="194">
        <f>IF(N95="snížená",J95,0)</f>
        <v>0</v>
      </c>
      <c r="BG95" s="194">
        <f>IF(N95="zákl. přenesená",J95,0)</f>
        <v>0</v>
      </c>
      <c r="BH95" s="194">
        <f>IF(N95="sníž. přenesená",J95,0)</f>
        <v>0</v>
      </c>
      <c r="BI95" s="194">
        <f>IF(N95="nulová",J95,0)</f>
        <v>0</v>
      </c>
      <c r="BJ95" s="19" t="s">
        <v>88</v>
      </c>
      <c r="BK95" s="194">
        <f>ROUND(I95*H95,2)</f>
        <v>0</v>
      </c>
      <c r="BL95" s="19" t="s">
        <v>178</v>
      </c>
      <c r="BM95" s="193" t="s">
        <v>909</v>
      </c>
    </row>
    <row r="96" spans="1:65" s="2" customFormat="1" x14ac:dyDescent="0.2">
      <c r="A96" s="37"/>
      <c r="B96" s="38"/>
      <c r="C96" s="39"/>
      <c r="D96" s="228" t="s">
        <v>198</v>
      </c>
      <c r="E96" s="39"/>
      <c r="F96" s="229" t="s">
        <v>910</v>
      </c>
      <c r="G96" s="39"/>
      <c r="H96" s="39"/>
      <c r="I96" s="230"/>
      <c r="J96" s="39"/>
      <c r="K96" s="39"/>
      <c r="L96" s="42"/>
      <c r="M96" s="231"/>
      <c r="N96" s="232"/>
      <c r="O96" s="67"/>
      <c r="P96" s="67"/>
      <c r="Q96" s="67"/>
      <c r="R96" s="67"/>
      <c r="S96" s="67"/>
      <c r="T96" s="68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9" t="s">
        <v>198</v>
      </c>
      <c r="AU96" s="19" t="s">
        <v>90</v>
      </c>
    </row>
    <row r="97" spans="1:65" s="13" customFormat="1" x14ac:dyDescent="0.2">
      <c r="B97" s="195"/>
      <c r="C97" s="196"/>
      <c r="D97" s="197" t="s">
        <v>180</v>
      </c>
      <c r="E97" s="198" t="s">
        <v>79</v>
      </c>
      <c r="F97" s="199" t="s">
        <v>911</v>
      </c>
      <c r="G97" s="196"/>
      <c r="H97" s="198" t="s">
        <v>79</v>
      </c>
      <c r="I97" s="200"/>
      <c r="J97" s="196"/>
      <c r="K97" s="196"/>
      <c r="L97" s="201"/>
      <c r="M97" s="202"/>
      <c r="N97" s="203"/>
      <c r="O97" s="203"/>
      <c r="P97" s="203"/>
      <c r="Q97" s="203"/>
      <c r="R97" s="203"/>
      <c r="S97" s="203"/>
      <c r="T97" s="204"/>
      <c r="AT97" s="205" t="s">
        <v>180</v>
      </c>
      <c r="AU97" s="205" t="s">
        <v>90</v>
      </c>
      <c r="AV97" s="13" t="s">
        <v>88</v>
      </c>
      <c r="AW97" s="13" t="s">
        <v>42</v>
      </c>
      <c r="AX97" s="13" t="s">
        <v>81</v>
      </c>
      <c r="AY97" s="205" t="s">
        <v>171</v>
      </c>
    </row>
    <row r="98" spans="1:65" s="14" customFormat="1" x14ac:dyDescent="0.2">
      <c r="B98" s="206"/>
      <c r="C98" s="207"/>
      <c r="D98" s="197" t="s">
        <v>180</v>
      </c>
      <c r="E98" s="208" t="s">
        <v>79</v>
      </c>
      <c r="F98" s="209" t="s">
        <v>912</v>
      </c>
      <c r="G98" s="207"/>
      <c r="H98" s="210">
        <v>33.299999999999997</v>
      </c>
      <c r="I98" s="211"/>
      <c r="J98" s="207"/>
      <c r="K98" s="207"/>
      <c r="L98" s="212"/>
      <c r="M98" s="213"/>
      <c r="N98" s="214"/>
      <c r="O98" s="214"/>
      <c r="P98" s="214"/>
      <c r="Q98" s="214"/>
      <c r="R98" s="214"/>
      <c r="S98" s="214"/>
      <c r="T98" s="215"/>
      <c r="AT98" s="216" t="s">
        <v>180</v>
      </c>
      <c r="AU98" s="216" t="s">
        <v>90</v>
      </c>
      <c r="AV98" s="14" t="s">
        <v>90</v>
      </c>
      <c r="AW98" s="14" t="s">
        <v>42</v>
      </c>
      <c r="AX98" s="14" t="s">
        <v>81</v>
      </c>
      <c r="AY98" s="216" t="s">
        <v>171</v>
      </c>
    </row>
    <row r="99" spans="1:65" s="15" customFormat="1" x14ac:dyDescent="0.2">
      <c r="B99" s="217"/>
      <c r="C99" s="218"/>
      <c r="D99" s="197" t="s">
        <v>180</v>
      </c>
      <c r="E99" s="219" t="s">
        <v>901</v>
      </c>
      <c r="F99" s="220" t="s">
        <v>183</v>
      </c>
      <c r="G99" s="218"/>
      <c r="H99" s="221">
        <v>33.299999999999997</v>
      </c>
      <c r="I99" s="222"/>
      <c r="J99" s="218"/>
      <c r="K99" s="218"/>
      <c r="L99" s="223"/>
      <c r="M99" s="224"/>
      <c r="N99" s="225"/>
      <c r="O99" s="225"/>
      <c r="P99" s="225"/>
      <c r="Q99" s="225"/>
      <c r="R99" s="225"/>
      <c r="S99" s="225"/>
      <c r="T99" s="226"/>
      <c r="AT99" s="227" t="s">
        <v>180</v>
      </c>
      <c r="AU99" s="227" t="s">
        <v>90</v>
      </c>
      <c r="AV99" s="15" t="s">
        <v>178</v>
      </c>
      <c r="AW99" s="15" t="s">
        <v>42</v>
      </c>
      <c r="AX99" s="15" t="s">
        <v>88</v>
      </c>
      <c r="AY99" s="227" t="s">
        <v>171</v>
      </c>
    </row>
    <row r="100" spans="1:65" s="2" customFormat="1" ht="37.9" customHeight="1" x14ac:dyDescent="0.2">
      <c r="A100" s="37"/>
      <c r="B100" s="38"/>
      <c r="C100" s="182" t="s">
        <v>90</v>
      </c>
      <c r="D100" s="182" t="s">
        <v>173</v>
      </c>
      <c r="E100" s="183" t="s">
        <v>913</v>
      </c>
      <c r="F100" s="184" t="s">
        <v>914</v>
      </c>
      <c r="G100" s="185" t="s">
        <v>127</v>
      </c>
      <c r="H100" s="186">
        <v>21.3</v>
      </c>
      <c r="I100" s="187"/>
      <c r="J100" s="188">
        <f>ROUND(I100*H100,2)</f>
        <v>0</v>
      </c>
      <c r="K100" s="184" t="s">
        <v>196</v>
      </c>
      <c r="L100" s="42"/>
      <c r="M100" s="189" t="s">
        <v>79</v>
      </c>
      <c r="N100" s="190" t="s">
        <v>51</v>
      </c>
      <c r="O100" s="67"/>
      <c r="P100" s="191">
        <f>O100*H100</f>
        <v>0</v>
      </c>
      <c r="Q100" s="191">
        <v>0</v>
      </c>
      <c r="R100" s="191">
        <f>Q100*H100</f>
        <v>0</v>
      </c>
      <c r="S100" s="191">
        <v>0.26</v>
      </c>
      <c r="T100" s="192">
        <f>S100*H100</f>
        <v>5.5380000000000003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193" t="s">
        <v>178</v>
      </c>
      <c r="AT100" s="193" t="s">
        <v>173</v>
      </c>
      <c r="AU100" s="193" t="s">
        <v>90</v>
      </c>
      <c r="AY100" s="19" t="s">
        <v>171</v>
      </c>
      <c r="BE100" s="194">
        <f>IF(N100="základní",J100,0)</f>
        <v>0</v>
      </c>
      <c r="BF100" s="194">
        <f>IF(N100="snížená",J100,0)</f>
        <v>0</v>
      </c>
      <c r="BG100" s="194">
        <f>IF(N100="zákl. přenesená",J100,0)</f>
        <v>0</v>
      </c>
      <c r="BH100" s="194">
        <f>IF(N100="sníž. přenesená",J100,0)</f>
        <v>0</v>
      </c>
      <c r="BI100" s="194">
        <f>IF(N100="nulová",J100,0)</f>
        <v>0</v>
      </c>
      <c r="BJ100" s="19" t="s">
        <v>88</v>
      </c>
      <c r="BK100" s="194">
        <f>ROUND(I100*H100,2)</f>
        <v>0</v>
      </c>
      <c r="BL100" s="19" t="s">
        <v>178</v>
      </c>
      <c r="BM100" s="193" t="s">
        <v>915</v>
      </c>
    </row>
    <row r="101" spans="1:65" s="2" customFormat="1" x14ac:dyDescent="0.2">
      <c r="A101" s="37"/>
      <c r="B101" s="38"/>
      <c r="C101" s="39"/>
      <c r="D101" s="228" t="s">
        <v>198</v>
      </c>
      <c r="E101" s="39"/>
      <c r="F101" s="229" t="s">
        <v>916</v>
      </c>
      <c r="G101" s="39"/>
      <c r="H101" s="39"/>
      <c r="I101" s="230"/>
      <c r="J101" s="39"/>
      <c r="K101" s="39"/>
      <c r="L101" s="42"/>
      <c r="M101" s="231"/>
      <c r="N101" s="232"/>
      <c r="O101" s="67"/>
      <c r="P101" s="67"/>
      <c r="Q101" s="67"/>
      <c r="R101" s="67"/>
      <c r="S101" s="67"/>
      <c r="T101" s="68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9" t="s">
        <v>198</v>
      </c>
      <c r="AU101" s="19" t="s">
        <v>90</v>
      </c>
    </row>
    <row r="102" spans="1:65" s="13" customFormat="1" x14ac:dyDescent="0.2">
      <c r="B102" s="195"/>
      <c r="C102" s="196"/>
      <c r="D102" s="197" t="s">
        <v>180</v>
      </c>
      <c r="E102" s="198" t="s">
        <v>79</v>
      </c>
      <c r="F102" s="199" t="s">
        <v>911</v>
      </c>
      <c r="G102" s="196"/>
      <c r="H102" s="198" t="s">
        <v>79</v>
      </c>
      <c r="I102" s="200"/>
      <c r="J102" s="196"/>
      <c r="K102" s="196"/>
      <c r="L102" s="201"/>
      <c r="M102" s="202"/>
      <c r="N102" s="203"/>
      <c r="O102" s="203"/>
      <c r="P102" s="203"/>
      <c r="Q102" s="203"/>
      <c r="R102" s="203"/>
      <c r="S102" s="203"/>
      <c r="T102" s="204"/>
      <c r="AT102" s="205" t="s">
        <v>180</v>
      </c>
      <c r="AU102" s="205" t="s">
        <v>90</v>
      </c>
      <c r="AV102" s="13" t="s">
        <v>88</v>
      </c>
      <c r="AW102" s="13" t="s">
        <v>42</v>
      </c>
      <c r="AX102" s="13" t="s">
        <v>81</v>
      </c>
      <c r="AY102" s="205" t="s">
        <v>171</v>
      </c>
    </row>
    <row r="103" spans="1:65" s="14" customFormat="1" x14ac:dyDescent="0.2">
      <c r="B103" s="206"/>
      <c r="C103" s="207"/>
      <c r="D103" s="197" t="s">
        <v>180</v>
      </c>
      <c r="E103" s="208" t="s">
        <v>79</v>
      </c>
      <c r="F103" s="209" t="s">
        <v>917</v>
      </c>
      <c r="G103" s="207"/>
      <c r="H103" s="210">
        <v>21.3</v>
      </c>
      <c r="I103" s="211"/>
      <c r="J103" s="207"/>
      <c r="K103" s="207"/>
      <c r="L103" s="212"/>
      <c r="M103" s="213"/>
      <c r="N103" s="214"/>
      <c r="O103" s="214"/>
      <c r="P103" s="214"/>
      <c r="Q103" s="214"/>
      <c r="R103" s="214"/>
      <c r="S103" s="214"/>
      <c r="T103" s="215"/>
      <c r="AT103" s="216" t="s">
        <v>180</v>
      </c>
      <c r="AU103" s="216" t="s">
        <v>90</v>
      </c>
      <c r="AV103" s="14" t="s">
        <v>90</v>
      </c>
      <c r="AW103" s="14" t="s">
        <v>42</v>
      </c>
      <c r="AX103" s="14" t="s">
        <v>81</v>
      </c>
      <c r="AY103" s="216" t="s">
        <v>171</v>
      </c>
    </row>
    <row r="104" spans="1:65" s="15" customFormat="1" x14ac:dyDescent="0.2">
      <c r="B104" s="217"/>
      <c r="C104" s="218"/>
      <c r="D104" s="197" t="s">
        <v>180</v>
      </c>
      <c r="E104" s="219" t="s">
        <v>892</v>
      </c>
      <c r="F104" s="220" t="s">
        <v>183</v>
      </c>
      <c r="G104" s="218"/>
      <c r="H104" s="221">
        <v>21.3</v>
      </c>
      <c r="I104" s="222"/>
      <c r="J104" s="218"/>
      <c r="K104" s="218"/>
      <c r="L104" s="223"/>
      <c r="M104" s="224"/>
      <c r="N104" s="225"/>
      <c r="O104" s="225"/>
      <c r="P104" s="225"/>
      <c r="Q104" s="225"/>
      <c r="R104" s="225"/>
      <c r="S104" s="225"/>
      <c r="T104" s="226"/>
      <c r="AT104" s="227" t="s">
        <v>180</v>
      </c>
      <c r="AU104" s="227" t="s">
        <v>90</v>
      </c>
      <c r="AV104" s="15" t="s">
        <v>178</v>
      </c>
      <c r="AW104" s="15" t="s">
        <v>42</v>
      </c>
      <c r="AX104" s="15" t="s">
        <v>88</v>
      </c>
      <c r="AY104" s="227" t="s">
        <v>171</v>
      </c>
    </row>
    <row r="105" spans="1:65" s="2" customFormat="1" ht="37.9" customHeight="1" x14ac:dyDescent="0.2">
      <c r="A105" s="37"/>
      <c r="B105" s="38"/>
      <c r="C105" s="182" t="s">
        <v>193</v>
      </c>
      <c r="D105" s="182" t="s">
        <v>173</v>
      </c>
      <c r="E105" s="183" t="s">
        <v>918</v>
      </c>
      <c r="F105" s="184" t="s">
        <v>919</v>
      </c>
      <c r="G105" s="185" t="s">
        <v>127</v>
      </c>
      <c r="H105" s="186">
        <v>54.6</v>
      </c>
      <c r="I105" s="187"/>
      <c r="J105" s="188">
        <f>ROUND(I105*H105,2)</f>
        <v>0</v>
      </c>
      <c r="K105" s="184" t="s">
        <v>196</v>
      </c>
      <c r="L105" s="42"/>
      <c r="M105" s="189" t="s">
        <v>79</v>
      </c>
      <c r="N105" s="190" t="s">
        <v>51</v>
      </c>
      <c r="O105" s="67"/>
      <c r="P105" s="191">
        <f>O105*H105</f>
        <v>0</v>
      </c>
      <c r="Q105" s="191">
        <v>0</v>
      </c>
      <c r="R105" s="191">
        <f>Q105*H105</f>
        <v>0</v>
      </c>
      <c r="S105" s="191">
        <v>0.28999999999999998</v>
      </c>
      <c r="T105" s="192">
        <f>S105*H105</f>
        <v>15.834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193" t="s">
        <v>178</v>
      </c>
      <c r="AT105" s="193" t="s">
        <v>173</v>
      </c>
      <c r="AU105" s="193" t="s">
        <v>90</v>
      </c>
      <c r="AY105" s="19" t="s">
        <v>171</v>
      </c>
      <c r="BE105" s="194">
        <f>IF(N105="základní",J105,0)</f>
        <v>0</v>
      </c>
      <c r="BF105" s="194">
        <f>IF(N105="snížená",J105,0)</f>
        <v>0</v>
      </c>
      <c r="BG105" s="194">
        <f>IF(N105="zákl. přenesená",J105,0)</f>
        <v>0</v>
      </c>
      <c r="BH105" s="194">
        <f>IF(N105="sníž. přenesená",J105,0)</f>
        <v>0</v>
      </c>
      <c r="BI105" s="194">
        <f>IF(N105="nulová",J105,0)</f>
        <v>0</v>
      </c>
      <c r="BJ105" s="19" t="s">
        <v>88</v>
      </c>
      <c r="BK105" s="194">
        <f>ROUND(I105*H105,2)</f>
        <v>0</v>
      </c>
      <c r="BL105" s="19" t="s">
        <v>178</v>
      </c>
      <c r="BM105" s="193" t="s">
        <v>920</v>
      </c>
    </row>
    <row r="106" spans="1:65" s="2" customFormat="1" x14ac:dyDescent="0.2">
      <c r="A106" s="37"/>
      <c r="B106" s="38"/>
      <c r="C106" s="39"/>
      <c r="D106" s="228" t="s">
        <v>198</v>
      </c>
      <c r="E106" s="39"/>
      <c r="F106" s="229" t="s">
        <v>921</v>
      </c>
      <c r="G106" s="39"/>
      <c r="H106" s="39"/>
      <c r="I106" s="230"/>
      <c r="J106" s="39"/>
      <c r="K106" s="39"/>
      <c r="L106" s="42"/>
      <c r="M106" s="231"/>
      <c r="N106" s="232"/>
      <c r="O106" s="67"/>
      <c r="P106" s="67"/>
      <c r="Q106" s="67"/>
      <c r="R106" s="67"/>
      <c r="S106" s="67"/>
      <c r="T106" s="68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T106" s="19" t="s">
        <v>198</v>
      </c>
      <c r="AU106" s="19" t="s">
        <v>90</v>
      </c>
    </row>
    <row r="107" spans="1:65" s="13" customFormat="1" x14ac:dyDescent="0.2">
      <c r="B107" s="195"/>
      <c r="C107" s="196"/>
      <c r="D107" s="197" t="s">
        <v>180</v>
      </c>
      <c r="E107" s="198" t="s">
        <v>79</v>
      </c>
      <c r="F107" s="199" t="s">
        <v>911</v>
      </c>
      <c r="G107" s="196"/>
      <c r="H107" s="198" t="s">
        <v>79</v>
      </c>
      <c r="I107" s="200"/>
      <c r="J107" s="196"/>
      <c r="K107" s="196"/>
      <c r="L107" s="201"/>
      <c r="M107" s="202"/>
      <c r="N107" s="203"/>
      <c r="O107" s="203"/>
      <c r="P107" s="203"/>
      <c r="Q107" s="203"/>
      <c r="R107" s="203"/>
      <c r="S107" s="203"/>
      <c r="T107" s="204"/>
      <c r="AT107" s="205" t="s">
        <v>180</v>
      </c>
      <c r="AU107" s="205" t="s">
        <v>90</v>
      </c>
      <c r="AV107" s="13" t="s">
        <v>88</v>
      </c>
      <c r="AW107" s="13" t="s">
        <v>42</v>
      </c>
      <c r="AX107" s="13" t="s">
        <v>81</v>
      </c>
      <c r="AY107" s="205" t="s">
        <v>171</v>
      </c>
    </row>
    <row r="108" spans="1:65" s="14" customFormat="1" x14ac:dyDescent="0.2">
      <c r="B108" s="206"/>
      <c r="C108" s="207"/>
      <c r="D108" s="197" t="s">
        <v>180</v>
      </c>
      <c r="E108" s="208" t="s">
        <v>79</v>
      </c>
      <c r="F108" s="209" t="s">
        <v>922</v>
      </c>
      <c r="G108" s="207"/>
      <c r="H108" s="210">
        <v>33.299999999999997</v>
      </c>
      <c r="I108" s="211"/>
      <c r="J108" s="207"/>
      <c r="K108" s="207"/>
      <c r="L108" s="212"/>
      <c r="M108" s="213"/>
      <c r="N108" s="214"/>
      <c r="O108" s="214"/>
      <c r="P108" s="214"/>
      <c r="Q108" s="214"/>
      <c r="R108" s="214"/>
      <c r="S108" s="214"/>
      <c r="T108" s="215"/>
      <c r="AT108" s="216" t="s">
        <v>180</v>
      </c>
      <c r="AU108" s="216" t="s">
        <v>90</v>
      </c>
      <c r="AV108" s="14" t="s">
        <v>90</v>
      </c>
      <c r="AW108" s="14" t="s">
        <v>42</v>
      </c>
      <c r="AX108" s="14" t="s">
        <v>81</v>
      </c>
      <c r="AY108" s="216" t="s">
        <v>171</v>
      </c>
    </row>
    <row r="109" spans="1:65" s="14" customFormat="1" x14ac:dyDescent="0.2">
      <c r="B109" s="206"/>
      <c r="C109" s="207"/>
      <c r="D109" s="197" t="s">
        <v>180</v>
      </c>
      <c r="E109" s="208" t="s">
        <v>79</v>
      </c>
      <c r="F109" s="209" t="s">
        <v>923</v>
      </c>
      <c r="G109" s="207"/>
      <c r="H109" s="210">
        <v>21.3</v>
      </c>
      <c r="I109" s="211"/>
      <c r="J109" s="207"/>
      <c r="K109" s="207"/>
      <c r="L109" s="212"/>
      <c r="M109" s="213"/>
      <c r="N109" s="214"/>
      <c r="O109" s="214"/>
      <c r="P109" s="214"/>
      <c r="Q109" s="214"/>
      <c r="R109" s="214"/>
      <c r="S109" s="214"/>
      <c r="T109" s="215"/>
      <c r="AT109" s="216" t="s">
        <v>180</v>
      </c>
      <c r="AU109" s="216" t="s">
        <v>90</v>
      </c>
      <c r="AV109" s="14" t="s">
        <v>90</v>
      </c>
      <c r="AW109" s="14" t="s">
        <v>42</v>
      </c>
      <c r="AX109" s="14" t="s">
        <v>81</v>
      </c>
      <c r="AY109" s="216" t="s">
        <v>171</v>
      </c>
    </row>
    <row r="110" spans="1:65" s="15" customFormat="1" x14ac:dyDescent="0.2">
      <c r="B110" s="217"/>
      <c r="C110" s="218"/>
      <c r="D110" s="197" t="s">
        <v>180</v>
      </c>
      <c r="E110" s="219" t="s">
        <v>79</v>
      </c>
      <c r="F110" s="220" t="s">
        <v>183</v>
      </c>
      <c r="G110" s="218"/>
      <c r="H110" s="221">
        <v>54.6</v>
      </c>
      <c r="I110" s="222"/>
      <c r="J110" s="218"/>
      <c r="K110" s="218"/>
      <c r="L110" s="223"/>
      <c r="M110" s="224"/>
      <c r="N110" s="225"/>
      <c r="O110" s="225"/>
      <c r="P110" s="225"/>
      <c r="Q110" s="225"/>
      <c r="R110" s="225"/>
      <c r="S110" s="225"/>
      <c r="T110" s="226"/>
      <c r="AT110" s="227" t="s">
        <v>180</v>
      </c>
      <c r="AU110" s="227" t="s">
        <v>90</v>
      </c>
      <c r="AV110" s="15" t="s">
        <v>178</v>
      </c>
      <c r="AW110" s="15" t="s">
        <v>42</v>
      </c>
      <c r="AX110" s="15" t="s">
        <v>88</v>
      </c>
      <c r="AY110" s="227" t="s">
        <v>171</v>
      </c>
    </row>
    <row r="111" spans="1:65" s="2" customFormat="1" ht="37.9" customHeight="1" x14ac:dyDescent="0.2">
      <c r="A111" s="37"/>
      <c r="B111" s="38"/>
      <c r="C111" s="182" t="s">
        <v>178</v>
      </c>
      <c r="D111" s="182" t="s">
        <v>173</v>
      </c>
      <c r="E111" s="183" t="s">
        <v>924</v>
      </c>
      <c r="F111" s="184" t="s">
        <v>925</v>
      </c>
      <c r="G111" s="185" t="s">
        <v>127</v>
      </c>
      <c r="H111" s="186">
        <v>1045.4000000000001</v>
      </c>
      <c r="I111" s="187"/>
      <c r="J111" s="188">
        <f>ROUND(I111*H111,2)</f>
        <v>0</v>
      </c>
      <c r="K111" s="184" t="s">
        <v>196</v>
      </c>
      <c r="L111" s="42"/>
      <c r="M111" s="189" t="s">
        <v>79</v>
      </c>
      <c r="N111" s="190" t="s">
        <v>51</v>
      </c>
      <c r="O111" s="67"/>
      <c r="P111" s="191">
        <f>O111*H111</f>
        <v>0</v>
      </c>
      <c r="Q111" s="191">
        <v>0</v>
      </c>
      <c r="R111" s="191">
        <f>Q111*H111</f>
        <v>0</v>
      </c>
      <c r="S111" s="191">
        <v>0.44</v>
      </c>
      <c r="T111" s="192">
        <f>S111*H111</f>
        <v>459.97600000000006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193" t="s">
        <v>178</v>
      </c>
      <c r="AT111" s="193" t="s">
        <v>173</v>
      </c>
      <c r="AU111" s="193" t="s">
        <v>90</v>
      </c>
      <c r="AY111" s="19" t="s">
        <v>171</v>
      </c>
      <c r="BE111" s="194">
        <f>IF(N111="základní",J111,0)</f>
        <v>0</v>
      </c>
      <c r="BF111" s="194">
        <f>IF(N111="snížená",J111,0)</f>
        <v>0</v>
      </c>
      <c r="BG111" s="194">
        <f>IF(N111="zákl. přenesená",J111,0)</f>
        <v>0</v>
      </c>
      <c r="BH111" s="194">
        <f>IF(N111="sníž. přenesená",J111,0)</f>
        <v>0</v>
      </c>
      <c r="BI111" s="194">
        <f>IF(N111="nulová",J111,0)</f>
        <v>0</v>
      </c>
      <c r="BJ111" s="19" t="s">
        <v>88</v>
      </c>
      <c r="BK111" s="194">
        <f>ROUND(I111*H111,2)</f>
        <v>0</v>
      </c>
      <c r="BL111" s="19" t="s">
        <v>178</v>
      </c>
      <c r="BM111" s="193" t="s">
        <v>926</v>
      </c>
    </row>
    <row r="112" spans="1:65" s="2" customFormat="1" x14ac:dyDescent="0.2">
      <c r="A112" s="37"/>
      <c r="B112" s="38"/>
      <c r="C112" s="39"/>
      <c r="D112" s="228" t="s">
        <v>198</v>
      </c>
      <c r="E112" s="39"/>
      <c r="F112" s="229" t="s">
        <v>927</v>
      </c>
      <c r="G112" s="39"/>
      <c r="H112" s="39"/>
      <c r="I112" s="230"/>
      <c r="J112" s="39"/>
      <c r="K112" s="39"/>
      <c r="L112" s="42"/>
      <c r="M112" s="231"/>
      <c r="N112" s="232"/>
      <c r="O112" s="67"/>
      <c r="P112" s="67"/>
      <c r="Q112" s="67"/>
      <c r="R112" s="67"/>
      <c r="S112" s="67"/>
      <c r="T112" s="68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T112" s="19" t="s">
        <v>198</v>
      </c>
      <c r="AU112" s="19" t="s">
        <v>90</v>
      </c>
    </row>
    <row r="113" spans="1:65" s="13" customFormat="1" x14ac:dyDescent="0.2">
      <c r="B113" s="195"/>
      <c r="C113" s="196"/>
      <c r="D113" s="197" t="s">
        <v>180</v>
      </c>
      <c r="E113" s="198" t="s">
        <v>79</v>
      </c>
      <c r="F113" s="199" t="s">
        <v>911</v>
      </c>
      <c r="G113" s="196"/>
      <c r="H113" s="198" t="s">
        <v>79</v>
      </c>
      <c r="I113" s="200"/>
      <c r="J113" s="196"/>
      <c r="K113" s="196"/>
      <c r="L113" s="201"/>
      <c r="M113" s="202"/>
      <c r="N113" s="203"/>
      <c r="O113" s="203"/>
      <c r="P113" s="203"/>
      <c r="Q113" s="203"/>
      <c r="R113" s="203"/>
      <c r="S113" s="203"/>
      <c r="T113" s="204"/>
      <c r="AT113" s="205" t="s">
        <v>180</v>
      </c>
      <c r="AU113" s="205" t="s">
        <v>90</v>
      </c>
      <c r="AV113" s="13" t="s">
        <v>88</v>
      </c>
      <c r="AW113" s="13" t="s">
        <v>42</v>
      </c>
      <c r="AX113" s="13" t="s">
        <v>81</v>
      </c>
      <c r="AY113" s="205" t="s">
        <v>171</v>
      </c>
    </row>
    <row r="114" spans="1:65" s="14" customFormat="1" x14ac:dyDescent="0.2">
      <c r="B114" s="206"/>
      <c r="C114" s="207"/>
      <c r="D114" s="197" t="s">
        <v>180</v>
      </c>
      <c r="E114" s="208" t="s">
        <v>79</v>
      </c>
      <c r="F114" s="209" t="s">
        <v>928</v>
      </c>
      <c r="G114" s="207"/>
      <c r="H114" s="210">
        <v>1045.4000000000001</v>
      </c>
      <c r="I114" s="211"/>
      <c r="J114" s="207"/>
      <c r="K114" s="207"/>
      <c r="L114" s="212"/>
      <c r="M114" s="213"/>
      <c r="N114" s="214"/>
      <c r="O114" s="214"/>
      <c r="P114" s="214"/>
      <c r="Q114" s="214"/>
      <c r="R114" s="214"/>
      <c r="S114" s="214"/>
      <c r="T114" s="215"/>
      <c r="AT114" s="216" t="s">
        <v>180</v>
      </c>
      <c r="AU114" s="216" t="s">
        <v>90</v>
      </c>
      <c r="AV114" s="14" t="s">
        <v>90</v>
      </c>
      <c r="AW114" s="14" t="s">
        <v>42</v>
      </c>
      <c r="AX114" s="14" t="s">
        <v>81</v>
      </c>
      <c r="AY114" s="216" t="s">
        <v>171</v>
      </c>
    </row>
    <row r="115" spans="1:65" s="15" customFormat="1" x14ac:dyDescent="0.2">
      <c r="B115" s="217"/>
      <c r="C115" s="218"/>
      <c r="D115" s="197" t="s">
        <v>180</v>
      </c>
      <c r="E115" s="219" t="s">
        <v>895</v>
      </c>
      <c r="F115" s="220" t="s">
        <v>183</v>
      </c>
      <c r="G115" s="218"/>
      <c r="H115" s="221">
        <v>1045.4000000000001</v>
      </c>
      <c r="I115" s="222"/>
      <c r="J115" s="218"/>
      <c r="K115" s="218"/>
      <c r="L115" s="223"/>
      <c r="M115" s="224"/>
      <c r="N115" s="225"/>
      <c r="O115" s="225"/>
      <c r="P115" s="225"/>
      <c r="Q115" s="225"/>
      <c r="R115" s="225"/>
      <c r="S115" s="225"/>
      <c r="T115" s="226"/>
      <c r="AT115" s="227" t="s">
        <v>180</v>
      </c>
      <c r="AU115" s="227" t="s">
        <v>90</v>
      </c>
      <c r="AV115" s="15" t="s">
        <v>178</v>
      </c>
      <c r="AW115" s="15" t="s">
        <v>42</v>
      </c>
      <c r="AX115" s="15" t="s">
        <v>88</v>
      </c>
      <c r="AY115" s="227" t="s">
        <v>171</v>
      </c>
    </row>
    <row r="116" spans="1:65" s="2" customFormat="1" ht="24.2" customHeight="1" x14ac:dyDescent="0.2">
      <c r="A116" s="37"/>
      <c r="B116" s="38"/>
      <c r="C116" s="182" t="s">
        <v>208</v>
      </c>
      <c r="D116" s="182" t="s">
        <v>173</v>
      </c>
      <c r="E116" s="183" t="s">
        <v>929</v>
      </c>
      <c r="F116" s="184" t="s">
        <v>930</v>
      </c>
      <c r="G116" s="185" t="s">
        <v>127</v>
      </c>
      <c r="H116" s="186">
        <v>1045.4000000000001</v>
      </c>
      <c r="I116" s="187"/>
      <c r="J116" s="188">
        <f>ROUND(I116*H116,2)</f>
        <v>0</v>
      </c>
      <c r="K116" s="184" t="s">
        <v>196</v>
      </c>
      <c r="L116" s="42"/>
      <c r="M116" s="189" t="s">
        <v>79</v>
      </c>
      <c r="N116" s="190" t="s">
        <v>51</v>
      </c>
      <c r="O116" s="67"/>
      <c r="P116" s="191">
        <f>O116*H116</f>
        <v>0</v>
      </c>
      <c r="Q116" s="191">
        <v>1.0000000000000001E-5</v>
      </c>
      <c r="R116" s="191">
        <f>Q116*H116</f>
        <v>1.0454000000000001E-2</v>
      </c>
      <c r="S116" s="191">
        <v>6.9000000000000006E-2</v>
      </c>
      <c r="T116" s="192">
        <f>S116*H116</f>
        <v>72.132600000000011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193" t="s">
        <v>178</v>
      </c>
      <c r="AT116" s="193" t="s">
        <v>173</v>
      </c>
      <c r="AU116" s="193" t="s">
        <v>90</v>
      </c>
      <c r="AY116" s="19" t="s">
        <v>171</v>
      </c>
      <c r="BE116" s="194">
        <f>IF(N116="základní",J116,0)</f>
        <v>0</v>
      </c>
      <c r="BF116" s="194">
        <f>IF(N116="snížená",J116,0)</f>
        <v>0</v>
      </c>
      <c r="BG116" s="194">
        <f>IF(N116="zákl. přenesená",J116,0)</f>
        <v>0</v>
      </c>
      <c r="BH116" s="194">
        <f>IF(N116="sníž. přenesená",J116,0)</f>
        <v>0</v>
      </c>
      <c r="BI116" s="194">
        <f>IF(N116="nulová",J116,0)</f>
        <v>0</v>
      </c>
      <c r="BJ116" s="19" t="s">
        <v>88</v>
      </c>
      <c r="BK116" s="194">
        <f>ROUND(I116*H116,2)</f>
        <v>0</v>
      </c>
      <c r="BL116" s="19" t="s">
        <v>178</v>
      </c>
      <c r="BM116" s="193" t="s">
        <v>931</v>
      </c>
    </row>
    <row r="117" spans="1:65" s="2" customFormat="1" x14ac:dyDescent="0.2">
      <c r="A117" s="37"/>
      <c r="B117" s="38"/>
      <c r="C117" s="39"/>
      <c r="D117" s="228" t="s">
        <v>198</v>
      </c>
      <c r="E117" s="39"/>
      <c r="F117" s="229" t="s">
        <v>932</v>
      </c>
      <c r="G117" s="39"/>
      <c r="H117" s="39"/>
      <c r="I117" s="230"/>
      <c r="J117" s="39"/>
      <c r="K117" s="39"/>
      <c r="L117" s="42"/>
      <c r="M117" s="231"/>
      <c r="N117" s="232"/>
      <c r="O117" s="67"/>
      <c r="P117" s="67"/>
      <c r="Q117" s="67"/>
      <c r="R117" s="67"/>
      <c r="S117" s="67"/>
      <c r="T117" s="68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9" t="s">
        <v>198</v>
      </c>
      <c r="AU117" s="19" t="s">
        <v>90</v>
      </c>
    </row>
    <row r="118" spans="1:65" s="13" customFormat="1" x14ac:dyDescent="0.2">
      <c r="B118" s="195"/>
      <c r="C118" s="196"/>
      <c r="D118" s="197" t="s">
        <v>180</v>
      </c>
      <c r="E118" s="198" t="s">
        <v>79</v>
      </c>
      <c r="F118" s="199" t="s">
        <v>911</v>
      </c>
      <c r="G118" s="196"/>
      <c r="H118" s="198" t="s">
        <v>79</v>
      </c>
      <c r="I118" s="200"/>
      <c r="J118" s="196"/>
      <c r="K118" s="196"/>
      <c r="L118" s="201"/>
      <c r="M118" s="202"/>
      <c r="N118" s="203"/>
      <c r="O118" s="203"/>
      <c r="P118" s="203"/>
      <c r="Q118" s="203"/>
      <c r="R118" s="203"/>
      <c r="S118" s="203"/>
      <c r="T118" s="204"/>
      <c r="AT118" s="205" t="s">
        <v>180</v>
      </c>
      <c r="AU118" s="205" t="s">
        <v>90</v>
      </c>
      <c r="AV118" s="13" t="s">
        <v>88</v>
      </c>
      <c r="AW118" s="13" t="s">
        <v>42</v>
      </c>
      <c r="AX118" s="13" t="s">
        <v>81</v>
      </c>
      <c r="AY118" s="205" t="s">
        <v>171</v>
      </c>
    </row>
    <row r="119" spans="1:65" s="14" customFormat="1" x14ac:dyDescent="0.2">
      <c r="B119" s="206"/>
      <c r="C119" s="207"/>
      <c r="D119" s="197" t="s">
        <v>180</v>
      </c>
      <c r="E119" s="208" t="s">
        <v>79</v>
      </c>
      <c r="F119" s="209" t="s">
        <v>933</v>
      </c>
      <c r="G119" s="207"/>
      <c r="H119" s="210">
        <v>1045.4000000000001</v>
      </c>
      <c r="I119" s="211"/>
      <c r="J119" s="207"/>
      <c r="K119" s="207"/>
      <c r="L119" s="212"/>
      <c r="M119" s="213"/>
      <c r="N119" s="214"/>
      <c r="O119" s="214"/>
      <c r="P119" s="214"/>
      <c r="Q119" s="214"/>
      <c r="R119" s="214"/>
      <c r="S119" s="214"/>
      <c r="T119" s="215"/>
      <c r="AT119" s="216" t="s">
        <v>180</v>
      </c>
      <c r="AU119" s="216" t="s">
        <v>90</v>
      </c>
      <c r="AV119" s="14" t="s">
        <v>90</v>
      </c>
      <c r="AW119" s="14" t="s">
        <v>42</v>
      </c>
      <c r="AX119" s="14" t="s">
        <v>81</v>
      </c>
      <c r="AY119" s="216" t="s">
        <v>171</v>
      </c>
    </row>
    <row r="120" spans="1:65" s="15" customFormat="1" x14ac:dyDescent="0.2">
      <c r="B120" s="217"/>
      <c r="C120" s="218"/>
      <c r="D120" s="197" t="s">
        <v>180</v>
      </c>
      <c r="E120" s="219" t="s">
        <v>79</v>
      </c>
      <c r="F120" s="220" t="s">
        <v>183</v>
      </c>
      <c r="G120" s="218"/>
      <c r="H120" s="221">
        <v>1045.4000000000001</v>
      </c>
      <c r="I120" s="222"/>
      <c r="J120" s="218"/>
      <c r="K120" s="218"/>
      <c r="L120" s="223"/>
      <c r="M120" s="224"/>
      <c r="N120" s="225"/>
      <c r="O120" s="225"/>
      <c r="P120" s="225"/>
      <c r="Q120" s="225"/>
      <c r="R120" s="225"/>
      <c r="S120" s="225"/>
      <c r="T120" s="226"/>
      <c r="AT120" s="227" t="s">
        <v>180</v>
      </c>
      <c r="AU120" s="227" t="s">
        <v>90</v>
      </c>
      <c r="AV120" s="15" t="s">
        <v>178</v>
      </c>
      <c r="AW120" s="15" t="s">
        <v>42</v>
      </c>
      <c r="AX120" s="15" t="s">
        <v>88</v>
      </c>
      <c r="AY120" s="227" t="s">
        <v>171</v>
      </c>
    </row>
    <row r="121" spans="1:65" s="2" customFormat="1" ht="24.2" customHeight="1" x14ac:dyDescent="0.2">
      <c r="A121" s="37"/>
      <c r="B121" s="38"/>
      <c r="C121" s="182" t="s">
        <v>217</v>
      </c>
      <c r="D121" s="182" t="s">
        <v>173</v>
      </c>
      <c r="E121" s="183" t="s">
        <v>934</v>
      </c>
      <c r="F121" s="184" t="s">
        <v>935</v>
      </c>
      <c r="G121" s="185" t="s">
        <v>127</v>
      </c>
      <c r="H121" s="186">
        <v>1045.4000000000001</v>
      </c>
      <c r="I121" s="187"/>
      <c r="J121" s="188">
        <f>ROUND(I121*H121,2)</f>
        <v>0</v>
      </c>
      <c r="K121" s="184" t="s">
        <v>196</v>
      </c>
      <c r="L121" s="42"/>
      <c r="M121" s="189" t="s">
        <v>79</v>
      </c>
      <c r="N121" s="190" t="s">
        <v>51</v>
      </c>
      <c r="O121" s="67"/>
      <c r="P121" s="191">
        <f>O121*H121</f>
        <v>0</v>
      </c>
      <c r="Q121" s="191">
        <v>1.0000000000000001E-5</v>
      </c>
      <c r="R121" s="191">
        <f>Q121*H121</f>
        <v>1.0454000000000001E-2</v>
      </c>
      <c r="S121" s="191">
        <v>9.1999999999999998E-2</v>
      </c>
      <c r="T121" s="192">
        <f>S121*H121</f>
        <v>96.1768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193" t="s">
        <v>178</v>
      </c>
      <c r="AT121" s="193" t="s">
        <v>173</v>
      </c>
      <c r="AU121" s="193" t="s">
        <v>90</v>
      </c>
      <c r="AY121" s="19" t="s">
        <v>171</v>
      </c>
      <c r="BE121" s="194">
        <f>IF(N121="základní",J121,0)</f>
        <v>0</v>
      </c>
      <c r="BF121" s="194">
        <f>IF(N121="snížená",J121,0)</f>
        <v>0</v>
      </c>
      <c r="BG121" s="194">
        <f>IF(N121="zákl. přenesená",J121,0)</f>
        <v>0</v>
      </c>
      <c r="BH121" s="194">
        <f>IF(N121="sníž. přenesená",J121,0)</f>
        <v>0</v>
      </c>
      <c r="BI121" s="194">
        <f>IF(N121="nulová",J121,0)</f>
        <v>0</v>
      </c>
      <c r="BJ121" s="19" t="s">
        <v>88</v>
      </c>
      <c r="BK121" s="194">
        <f>ROUND(I121*H121,2)</f>
        <v>0</v>
      </c>
      <c r="BL121" s="19" t="s">
        <v>178</v>
      </c>
      <c r="BM121" s="193" t="s">
        <v>936</v>
      </c>
    </row>
    <row r="122" spans="1:65" s="2" customFormat="1" x14ac:dyDescent="0.2">
      <c r="A122" s="37"/>
      <c r="B122" s="38"/>
      <c r="C122" s="39"/>
      <c r="D122" s="228" t="s">
        <v>198</v>
      </c>
      <c r="E122" s="39"/>
      <c r="F122" s="229" t="s">
        <v>937</v>
      </c>
      <c r="G122" s="39"/>
      <c r="H122" s="39"/>
      <c r="I122" s="230"/>
      <c r="J122" s="39"/>
      <c r="K122" s="39"/>
      <c r="L122" s="42"/>
      <c r="M122" s="231"/>
      <c r="N122" s="232"/>
      <c r="O122" s="67"/>
      <c r="P122" s="67"/>
      <c r="Q122" s="67"/>
      <c r="R122" s="67"/>
      <c r="S122" s="67"/>
      <c r="T122" s="68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9" t="s">
        <v>198</v>
      </c>
      <c r="AU122" s="19" t="s">
        <v>90</v>
      </c>
    </row>
    <row r="123" spans="1:65" s="13" customFormat="1" x14ac:dyDescent="0.2">
      <c r="B123" s="195"/>
      <c r="C123" s="196"/>
      <c r="D123" s="197" t="s">
        <v>180</v>
      </c>
      <c r="E123" s="198" t="s">
        <v>79</v>
      </c>
      <c r="F123" s="199" t="s">
        <v>911</v>
      </c>
      <c r="G123" s="196"/>
      <c r="H123" s="198" t="s">
        <v>79</v>
      </c>
      <c r="I123" s="200"/>
      <c r="J123" s="196"/>
      <c r="K123" s="196"/>
      <c r="L123" s="201"/>
      <c r="M123" s="202"/>
      <c r="N123" s="203"/>
      <c r="O123" s="203"/>
      <c r="P123" s="203"/>
      <c r="Q123" s="203"/>
      <c r="R123" s="203"/>
      <c r="S123" s="203"/>
      <c r="T123" s="204"/>
      <c r="AT123" s="205" t="s">
        <v>180</v>
      </c>
      <c r="AU123" s="205" t="s">
        <v>90</v>
      </c>
      <c r="AV123" s="13" t="s">
        <v>88</v>
      </c>
      <c r="AW123" s="13" t="s">
        <v>42</v>
      </c>
      <c r="AX123" s="13" t="s">
        <v>81</v>
      </c>
      <c r="AY123" s="205" t="s">
        <v>171</v>
      </c>
    </row>
    <row r="124" spans="1:65" s="14" customFormat="1" x14ac:dyDescent="0.2">
      <c r="B124" s="206"/>
      <c r="C124" s="207"/>
      <c r="D124" s="197" t="s">
        <v>180</v>
      </c>
      <c r="E124" s="208" t="s">
        <v>79</v>
      </c>
      <c r="F124" s="209" t="s">
        <v>938</v>
      </c>
      <c r="G124" s="207"/>
      <c r="H124" s="210">
        <v>1045.4000000000001</v>
      </c>
      <c r="I124" s="211"/>
      <c r="J124" s="207"/>
      <c r="K124" s="207"/>
      <c r="L124" s="212"/>
      <c r="M124" s="213"/>
      <c r="N124" s="214"/>
      <c r="O124" s="214"/>
      <c r="P124" s="214"/>
      <c r="Q124" s="214"/>
      <c r="R124" s="214"/>
      <c r="S124" s="214"/>
      <c r="T124" s="215"/>
      <c r="AT124" s="216" t="s">
        <v>180</v>
      </c>
      <c r="AU124" s="216" t="s">
        <v>90</v>
      </c>
      <c r="AV124" s="14" t="s">
        <v>90</v>
      </c>
      <c r="AW124" s="14" t="s">
        <v>42</v>
      </c>
      <c r="AX124" s="14" t="s">
        <v>81</v>
      </c>
      <c r="AY124" s="216" t="s">
        <v>171</v>
      </c>
    </row>
    <row r="125" spans="1:65" s="15" customFormat="1" x14ac:dyDescent="0.2">
      <c r="B125" s="217"/>
      <c r="C125" s="218"/>
      <c r="D125" s="197" t="s">
        <v>180</v>
      </c>
      <c r="E125" s="219" t="s">
        <v>79</v>
      </c>
      <c r="F125" s="220" t="s">
        <v>183</v>
      </c>
      <c r="G125" s="218"/>
      <c r="H125" s="221">
        <v>1045.4000000000001</v>
      </c>
      <c r="I125" s="222"/>
      <c r="J125" s="218"/>
      <c r="K125" s="218"/>
      <c r="L125" s="223"/>
      <c r="M125" s="224"/>
      <c r="N125" s="225"/>
      <c r="O125" s="225"/>
      <c r="P125" s="225"/>
      <c r="Q125" s="225"/>
      <c r="R125" s="225"/>
      <c r="S125" s="225"/>
      <c r="T125" s="226"/>
      <c r="AT125" s="227" t="s">
        <v>180</v>
      </c>
      <c r="AU125" s="227" t="s">
        <v>90</v>
      </c>
      <c r="AV125" s="15" t="s">
        <v>178</v>
      </c>
      <c r="AW125" s="15" t="s">
        <v>42</v>
      </c>
      <c r="AX125" s="15" t="s">
        <v>88</v>
      </c>
      <c r="AY125" s="227" t="s">
        <v>171</v>
      </c>
    </row>
    <row r="126" spans="1:65" s="2" customFormat="1" ht="24.2" customHeight="1" x14ac:dyDescent="0.2">
      <c r="A126" s="37"/>
      <c r="B126" s="38"/>
      <c r="C126" s="182" t="s">
        <v>224</v>
      </c>
      <c r="D126" s="182" t="s">
        <v>173</v>
      </c>
      <c r="E126" s="183" t="s">
        <v>939</v>
      </c>
      <c r="F126" s="184" t="s">
        <v>940</v>
      </c>
      <c r="G126" s="185" t="s">
        <v>127</v>
      </c>
      <c r="H126" s="186">
        <v>1045.4000000000001</v>
      </c>
      <c r="I126" s="187"/>
      <c r="J126" s="188">
        <f>ROUND(I126*H126,2)</f>
        <v>0</v>
      </c>
      <c r="K126" s="184" t="s">
        <v>196</v>
      </c>
      <c r="L126" s="42"/>
      <c r="M126" s="189" t="s">
        <v>79</v>
      </c>
      <c r="N126" s="190" t="s">
        <v>51</v>
      </c>
      <c r="O126" s="67"/>
      <c r="P126" s="191">
        <f>O126*H126</f>
        <v>0</v>
      </c>
      <c r="Q126" s="191">
        <v>2.0000000000000002E-5</v>
      </c>
      <c r="R126" s="191">
        <f>Q126*H126</f>
        <v>2.0908000000000003E-2</v>
      </c>
      <c r="S126" s="191">
        <v>0.161</v>
      </c>
      <c r="T126" s="192">
        <f>S126*H126</f>
        <v>168.30940000000001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193" t="s">
        <v>178</v>
      </c>
      <c r="AT126" s="193" t="s">
        <v>173</v>
      </c>
      <c r="AU126" s="193" t="s">
        <v>90</v>
      </c>
      <c r="AY126" s="19" t="s">
        <v>171</v>
      </c>
      <c r="BE126" s="194">
        <f>IF(N126="základní",J126,0)</f>
        <v>0</v>
      </c>
      <c r="BF126" s="194">
        <f>IF(N126="snížená",J126,0)</f>
        <v>0</v>
      </c>
      <c r="BG126" s="194">
        <f>IF(N126="zákl. přenesená",J126,0)</f>
        <v>0</v>
      </c>
      <c r="BH126" s="194">
        <f>IF(N126="sníž. přenesená",J126,0)</f>
        <v>0</v>
      </c>
      <c r="BI126" s="194">
        <f>IF(N126="nulová",J126,0)</f>
        <v>0</v>
      </c>
      <c r="BJ126" s="19" t="s">
        <v>88</v>
      </c>
      <c r="BK126" s="194">
        <f>ROUND(I126*H126,2)</f>
        <v>0</v>
      </c>
      <c r="BL126" s="19" t="s">
        <v>178</v>
      </c>
      <c r="BM126" s="193" t="s">
        <v>941</v>
      </c>
    </row>
    <row r="127" spans="1:65" s="2" customFormat="1" x14ac:dyDescent="0.2">
      <c r="A127" s="37"/>
      <c r="B127" s="38"/>
      <c r="C127" s="39"/>
      <c r="D127" s="228" t="s">
        <v>198</v>
      </c>
      <c r="E127" s="39"/>
      <c r="F127" s="229" t="s">
        <v>942</v>
      </c>
      <c r="G127" s="39"/>
      <c r="H127" s="39"/>
      <c r="I127" s="230"/>
      <c r="J127" s="39"/>
      <c r="K127" s="39"/>
      <c r="L127" s="42"/>
      <c r="M127" s="231"/>
      <c r="N127" s="232"/>
      <c r="O127" s="67"/>
      <c r="P127" s="67"/>
      <c r="Q127" s="67"/>
      <c r="R127" s="67"/>
      <c r="S127" s="67"/>
      <c r="T127" s="68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9" t="s">
        <v>198</v>
      </c>
      <c r="AU127" s="19" t="s">
        <v>90</v>
      </c>
    </row>
    <row r="128" spans="1:65" s="13" customFormat="1" x14ac:dyDescent="0.2">
      <c r="B128" s="195"/>
      <c r="C128" s="196"/>
      <c r="D128" s="197" t="s">
        <v>180</v>
      </c>
      <c r="E128" s="198" t="s">
        <v>79</v>
      </c>
      <c r="F128" s="199" t="s">
        <v>911</v>
      </c>
      <c r="G128" s="196"/>
      <c r="H128" s="198" t="s">
        <v>79</v>
      </c>
      <c r="I128" s="200"/>
      <c r="J128" s="196"/>
      <c r="K128" s="196"/>
      <c r="L128" s="201"/>
      <c r="M128" s="202"/>
      <c r="N128" s="203"/>
      <c r="O128" s="203"/>
      <c r="P128" s="203"/>
      <c r="Q128" s="203"/>
      <c r="R128" s="203"/>
      <c r="S128" s="203"/>
      <c r="T128" s="204"/>
      <c r="AT128" s="205" t="s">
        <v>180</v>
      </c>
      <c r="AU128" s="205" t="s">
        <v>90</v>
      </c>
      <c r="AV128" s="13" t="s">
        <v>88</v>
      </c>
      <c r="AW128" s="13" t="s">
        <v>42</v>
      </c>
      <c r="AX128" s="13" t="s">
        <v>81</v>
      </c>
      <c r="AY128" s="205" t="s">
        <v>171</v>
      </c>
    </row>
    <row r="129" spans="1:65" s="14" customFormat="1" x14ac:dyDescent="0.2">
      <c r="B129" s="206"/>
      <c r="C129" s="207"/>
      <c r="D129" s="197" t="s">
        <v>180</v>
      </c>
      <c r="E129" s="208" t="s">
        <v>79</v>
      </c>
      <c r="F129" s="209" t="s">
        <v>943</v>
      </c>
      <c r="G129" s="207"/>
      <c r="H129" s="210">
        <v>1045.4000000000001</v>
      </c>
      <c r="I129" s="211"/>
      <c r="J129" s="207"/>
      <c r="K129" s="207"/>
      <c r="L129" s="212"/>
      <c r="M129" s="213"/>
      <c r="N129" s="214"/>
      <c r="O129" s="214"/>
      <c r="P129" s="214"/>
      <c r="Q129" s="214"/>
      <c r="R129" s="214"/>
      <c r="S129" s="214"/>
      <c r="T129" s="215"/>
      <c r="AT129" s="216" t="s">
        <v>180</v>
      </c>
      <c r="AU129" s="216" t="s">
        <v>90</v>
      </c>
      <c r="AV129" s="14" t="s">
        <v>90</v>
      </c>
      <c r="AW129" s="14" t="s">
        <v>42</v>
      </c>
      <c r="AX129" s="14" t="s">
        <v>81</v>
      </c>
      <c r="AY129" s="216" t="s">
        <v>171</v>
      </c>
    </row>
    <row r="130" spans="1:65" s="15" customFormat="1" x14ac:dyDescent="0.2">
      <c r="B130" s="217"/>
      <c r="C130" s="218"/>
      <c r="D130" s="197" t="s">
        <v>180</v>
      </c>
      <c r="E130" s="219" t="s">
        <v>79</v>
      </c>
      <c r="F130" s="220" t="s">
        <v>183</v>
      </c>
      <c r="G130" s="218"/>
      <c r="H130" s="221">
        <v>1045.4000000000001</v>
      </c>
      <c r="I130" s="222"/>
      <c r="J130" s="218"/>
      <c r="K130" s="218"/>
      <c r="L130" s="223"/>
      <c r="M130" s="224"/>
      <c r="N130" s="225"/>
      <c r="O130" s="225"/>
      <c r="P130" s="225"/>
      <c r="Q130" s="225"/>
      <c r="R130" s="225"/>
      <c r="S130" s="225"/>
      <c r="T130" s="226"/>
      <c r="AT130" s="227" t="s">
        <v>180</v>
      </c>
      <c r="AU130" s="227" t="s">
        <v>90</v>
      </c>
      <c r="AV130" s="15" t="s">
        <v>178</v>
      </c>
      <c r="AW130" s="15" t="s">
        <v>42</v>
      </c>
      <c r="AX130" s="15" t="s">
        <v>88</v>
      </c>
      <c r="AY130" s="227" t="s">
        <v>171</v>
      </c>
    </row>
    <row r="131" spans="1:65" s="2" customFormat="1" ht="24.2" customHeight="1" x14ac:dyDescent="0.2">
      <c r="A131" s="37"/>
      <c r="B131" s="38"/>
      <c r="C131" s="182" t="s">
        <v>205</v>
      </c>
      <c r="D131" s="182" t="s">
        <v>173</v>
      </c>
      <c r="E131" s="183" t="s">
        <v>944</v>
      </c>
      <c r="F131" s="184" t="s">
        <v>945</v>
      </c>
      <c r="G131" s="185" t="s">
        <v>127</v>
      </c>
      <c r="H131" s="186">
        <v>1045.4000000000001</v>
      </c>
      <c r="I131" s="187"/>
      <c r="J131" s="188">
        <f>ROUND(I131*H131,2)</f>
        <v>0</v>
      </c>
      <c r="K131" s="184" t="s">
        <v>196</v>
      </c>
      <c r="L131" s="42"/>
      <c r="M131" s="189" t="s">
        <v>79</v>
      </c>
      <c r="N131" s="190" t="s">
        <v>51</v>
      </c>
      <c r="O131" s="67"/>
      <c r="P131" s="191">
        <f>O131*H131</f>
        <v>0</v>
      </c>
      <c r="Q131" s="191">
        <v>3.0000000000000001E-5</v>
      </c>
      <c r="R131" s="191">
        <f>Q131*H131</f>
        <v>3.1362000000000001E-2</v>
      </c>
      <c r="S131" s="191">
        <v>0.23</v>
      </c>
      <c r="T131" s="192">
        <f>S131*H131</f>
        <v>240.44200000000004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93" t="s">
        <v>178</v>
      </c>
      <c r="AT131" s="193" t="s">
        <v>173</v>
      </c>
      <c r="AU131" s="193" t="s">
        <v>90</v>
      </c>
      <c r="AY131" s="19" t="s">
        <v>171</v>
      </c>
      <c r="BE131" s="194">
        <f>IF(N131="základní",J131,0)</f>
        <v>0</v>
      </c>
      <c r="BF131" s="194">
        <f>IF(N131="snížená",J131,0)</f>
        <v>0</v>
      </c>
      <c r="BG131" s="194">
        <f>IF(N131="zákl. přenesená",J131,0)</f>
        <v>0</v>
      </c>
      <c r="BH131" s="194">
        <f>IF(N131="sníž. přenesená",J131,0)</f>
        <v>0</v>
      </c>
      <c r="BI131" s="194">
        <f>IF(N131="nulová",J131,0)</f>
        <v>0</v>
      </c>
      <c r="BJ131" s="19" t="s">
        <v>88</v>
      </c>
      <c r="BK131" s="194">
        <f>ROUND(I131*H131,2)</f>
        <v>0</v>
      </c>
      <c r="BL131" s="19" t="s">
        <v>178</v>
      </c>
      <c r="BM131" s="193" t="s">
        <v>946</v>
      </c>
    </row>
    <row r="132" spans="1:65" s="2" customFormat="1" x14ac:dyDescent="0.2">
      <c r="A132" s="37"/>
      <c r="B132" s="38"/>
      <c r="C132" s="39"/>
      <c r="D132" s="228" t="s">
        <v>198</v>
      </c>
      <c r="E132" s="39"/>
      <c r="F132" s="229" t="s">
        <v>947</v>
      </c>
      <c r="G132" s="39"/>
      <c r="H132" s="39"/>
      <c r="I132" s="230"/>
      <c r="J132" s="39"/>
      <c r="K132" s="39"/>
      <c r="L132" s="42"/>
      <c r="M132" s="231"/>
      <c r="N132" s="232"/>
      <c r="O132" s="67"/>
      <c r="P132" s="67"/>
      <c r="Q132" s="67"/>
      <c r="R132" s="67"/>
      <c r="S132" s="67"/>
      <c r="T132" s="68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9" t="s">
        <v>198</v>
      </c>
      <c r="AU132" s="19" t="s">
        <v>90</v>
      </c>
    </row>
    <row r="133" spans="1:65" s="13" customFormat="1" x14ac:dyDescent="0.2">
      <c r="B133" s="195"/>
      <c r="C133" s="196"/>
      <c r="D133" s="197" t="s">
        <v>180</v>
      </c>
      <c r="E133" s="198" t="s">
        <v>79</v>
      </c>
      <c r="F133" s="199" t="s">
        <v>911</v>
      </c>
      <c r="G133" s="196"/>
      <c r="H133" s="198" t="s">
        <v>79</v>
      </c>
      <c r="I133" s="200"/>
      <c r="J133" s="196"/>
      <c r="K133" s="196"/>
      <c r="L133" s="201"/>
      <c r="M133" s="202"/>
      <c r="N133" s="203"/>
      <c r="O133" s="203"/>
      <c r="P133" s="203"/>
      <c r="Q133" s="203"/>
      <c r="R133" s="203"/>
      <c r="S133" s="203"/>
      <c r="T133" s="204"/>
      <c r="AT133" s="205" t="s">
        <v>180</v>
      </c>
      <c r="AU133" s="205" t="s">
        <v>90</v>
      </c>
      <c r="AV133" s="13" t="s">
        <v>88</v>
      </c>
      <c r="AW133" s="13" t="s">
        <v>42</v>
      </c>
      <c r="AX133" s="13" t="s">
        <v>81</v>
      </c>
      <c r="AY133" s="205" t="s">
        <v>171</v>
      </c>
    </row>
    <row r="134" spans="1:65" s="14" customFormat="1" x14ac:dyDescent="0.2">
      <c r="B134" s="206"/>
      <c r="C134" s="207"/>
      <c r="D134" s="197" t="s">
        <v>180</v>
      </c>
      <c r="E134" s="208" t="s">
        <v>79</v>
      </c>
      <c r="F134" s="209" t="s">
        <v>933</v>
      </c>
      <c r="G134" s="207"/>
      <c r="H134" s="210">
        <v>1045.4000000000001</v>
      </c>
      <c r="I134" s="211"/>
      <c r="J134" s="207"/>
      <c r="K134" s="207"/>
      <c r="L134" s="212"/>
      <c r="M134" s="213"/>
      <c r="N134" s="214"/>
      <c r="O134" s="214"/>
      <c r="P134" s="214"/>
      <c r="Q134" s="214"/>
      <c r="R134" s="214"/>
      <c r="S134" s="214"/>
      <c r="T134" s="215"/>
      <c r="AT134" s="216" t="s">
        <v>180</v>
      </c>
      <c r="AU134" s="216" t="s">
        <v>90</v>
      </c>
      <c r="AV134" s="14" t="s">
        <v>90</v>
      </c>
      <c r="AW134" s="14" t="s">
        <v>42</v>
      </c>
      <c r="AX134" s="14" t="s">
        <v>81</v>
      </c>
      <c r="AY134" s="216" t="s">
        <v>171</v>
      </c>
    </row>
    <row r="135" spans="1:65" s="15" customFormat="1" x14ac:dyDescent="0.2">
      <c r="B135" s="217"/>
      <c r="C135" s="218"/>
      <c r="D135" s="197" t="s">
        <v>180</v>
      </c>
      <c r="E135" s="219" t="s">
        <v>79</v>
      </c>
      <c r="F135" s="220" t="s">
        <v>183</v>
      </c>
      <c r="G135" s="218"/>
      <c r="H135" s="221">
        <v>1045.4000000000001</v>
      </c>
      <c r="I135" s="222"/>
      <c r="J135" s="218"/>
      <c r="K135" s="218"/>
      <c r="L135" s="223"/>
      <c r="M135" s="224"/>
      <c r="N135" s="225"/>
      <c r="O135" s="225"/>
      <c r="P135" s="225"/>
      <c r="Q135" s="225"/>
      <c r="R135" s="225"/>
      <c r="S135" s="225"/>
      <c r="T135" s="226"/>
      <c r="AT135" s="227" t="s">
        <v>180</v>
      </c>
      <c r="AU135" s="227" t="s">
        <v>90</v>
      </c>
      <c r="AV135" s="15" t="s">
        <v>178</v>
      </c>
      <c r="AW135" s="15" t="s">
        <v>42</v>
      </c>
      <c r="AX135" s="15" t="s">
        <v>88</v>
      </c>
      <c r="AY135" s="227" t="s">
        <v>171</v>
      </c>
    </row>
    <row r="136" spans="1:65" s="2" customFormat="1" ht="24.2" customHeight="1" x14ac:dyDescent="0.2">
      <c r="A136" s="37"/>
      <c r="B136" s="38"/>
      <c r="C136" s="182" t="s">
        <v>236</v>
      </c>
      <c r="D136" s="182" t="s">
        <v>173</v>
      </c>
      <c r="E136" s="183" t="s">
        <v>948</v>
      </c>
      <c r="F136" s="184" t="s">
        <v>949</v>
      </c>
      <c r="G136" s="185" t="s">
        <v>211</v>
      </c>
      <c r="H136" s="186">
        <v>33.299999999999997</v>
      </c>
      <c r="I136" s="187"/>
      <c r="J136" s="188">
        <f>ROUND(I136*H136,2)</f>
        <v>0</v>
      </c>
      <c r="K136" s="184" t="s">
        <v>196</v>
      </c>
      <c r="L136" s="42"/>
      <c r="M136" s="189" t="s">
        <v>79</v>
      </c>
      <c r="N136" s="190" t="s">
        <v>51</v>
      </c>
      <c r="O136" s="67"/>
      <c r="P136" s="191">
        <f>O136*H136</f>
        <v>0</v>
      </c>
      <c r="Q136" s="191">
        <v>0</v>
      </c>
      <c r="R136" s="191">
        <f>Q136*H136</f>
        <v>0</v>
      </c>
      <c r="S136" s="191">
        <v>0.28999999999999998</v>
      </c>
      <c r="T136" s="192">
        <f>S136*H136</f>
        <v>9.6569999999999983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193" t="s">
        <v>178</v>
      </c>
      <c r="AT136" s="193" t="s">
        <v>173</v>
      </c>
      <c r="AU136" s="193" t="s">
        <v>90</v>
      </c>
      <c r="AY136" s="19" t="s">
        <v>171</v>
      </c>
      <c r="BE136" s="194">
        <f>IF(N136="základní",J136,0)</f>
        <v>0</v>
      </c>
      <c r="BF136" s="194">
        <f>IF(N136="snížená",J136,0)</f>
        <v>0</v>
      </c>
      <c r="BG136" s="194">
        <f>IF(N136="zákl. přenesená",J136,0)</f>
        <v>0</v>
      </c>
      <c r="BH136" s="194">
        <f>IF(N136="sníž. přenesená",J136,0)</f>
        <v>0</v>
      </c>
      <c r="BI136" s="194">
        <f>IF(N136="nulová",J136,0)</f>
        <v>0</v>
      </c>
      <c r="BJ136" s="19" t="s">
        <v>88</v>
      </c>
      <c r="BK136" s="194">
        <f>ROUND(I136*H136,2)</f>
        <v>0</v>
      </c>
      <c r="BL136" s="19" t="s">
        <v>178</v>
      </c>
      <c r="BM136" s="193" t="s">
        <v>950</v>
      </c>
    </row>
    <row r="137" spans="1:65" s="2" customFormat="1" x14ac:dyDescent="0.2">
      <c r="A137" s="37"/>
      <c r="B137" s="38"/>
      <c r="C137" s="39"/>
      <c r="D137" s="228" t="s">
        <v>198</v>
      </c>
      <c r="E137" s="39"/>
      <c r="F137" s="229" t="s">
        <v>951</v>
      </c>
      <c r="G137" s="39"/>
      <c r="H137" s="39"/>
      <c r="I137" s="230"/>
      <c r="J137" s="39"/>
      <c r="K137" s="39"/>
      <c r="L137" s="42"/>
      <c r="M137" s="231"/>
      <c r="N137" s="232"/>
      <c r="O137" s="67"/>
      <c r="P137" s="67"/>
      <c r="Q137" s="67"/>
      <c r="R137" s="67"/>
      <c r="S137" s="67"/>
      <c r="T137" s="68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9" t="s">
        <v>198</v>
      </c>
      <c r="AU137" s="19" t="s">
        <v>90</v>
      </c>
    </row>
    <row r="138" spans="1:65" s="13" customFormat="1" x14ac:dyDescent="0.2">
      <c r="B138" s="195"/>
      <c r="C138" s="196"/>
      <c r="D138" s="197" t="s">
        <v>180</v>
      </c>
      <c r="E138" s="198" t="s">
        <v>79</v>
      </c>
      <c r="F138" s="199" t="s">
        <v>911</v>
      </c>
      <c r="G138" s="196"/>
      <c r="H138" s="198" t="s">
        <v>79</v>
      </c>
      <c r="I138" s="200"/>
      <c r="J138" s="196"/>
      <c r="K138" s="196"/>
      <c r="L138" s="201"/>
      <c r="M138" s="202"/>
      <c r="N138" s="203"/>
      <c r="O138" s="203"/>
      <c r="P138" s="203"/>
      <c r="Q138" s="203"/>
      <c r="R138" s="203"/>
      <c r="S138" s="203"/>
      <c r="T138" s="204"/>
      <c r="AT138" s="205" t="s">
        <v>180</v>
      </c>
      <c r="AU138" s="205" t="s">
        <v>90</v>
      </c>
      <c r="AV138" s="13" t="s">
        <v>88</v>
      </c>
      <c r="AW138" s="13" t="s">
        <v>42</v>
      </c>
      <c r="AX138" s="13" t="s">
        <v>81</v>
      </c>
      <c r="AY138" s="205" t="s">
        <v>171</v>
      </c>
    </row>
    <row r="139" spans="1:65" s="14" customFormat="1" x14ac:dyDescent="0.2">
      <c r="B139" s="206"/>
      <c r="C139" s="207"/>
      <c r="D139" s="197" t="s">
        <v>180</v>
      </c>
      <c r="E139" s="208" t="s">
        <v>79</v>
      </c>
      <c r="F139" s="209" t="s">
        <v>952</v>
      </c>
      <c r="G139" s="207"/>
      <c r="H139" s="210">
        <v>33.299999999999997</v>
      </c>
      <c r="I139" s="211"/>
      <c r="J139" s="207"/>
      <c r="K139" s="207"/>
      <c r="L139" s="212"/>
      <c r="M139" s="213"/>
      <c r="N139" s="214"/>
      <c r="O139" s="214"/>
      <c r="P139" s="214"/>
      <c r="Q139" s="214"/>
      <c r="R139" s="214"/>
      <c r="S139" s="214"/>
      <c r="T139" s="215"/>
      <c r="AT139" s="216" t="s">
        <v>180</v>
      </c>
      <c r="AU139" s="216" t="s">
        <v>90</v>
      </c>
      <c r="AV139" s="14" t="s">
        <v>90</v>
      </c>
      <c r="AW139" s="14" t="s">
        <v>42</v>
      </c>
      <c r="AX139" s="14" t="s">
        <v>81</v>
      </c>
      <c r="AY139" s="216" t="s">
        <v>171</v>
      </c>
    </row>
    <row r="140" spans="1:65" s="15" customFormat="1" x14ac:dyDescent="0.2">
      <c r="B140" s="217"/>
      <c r="C140" s="218"/>
      <c r="D140" s="197" t="s">
        <v>180</v>
      </c>
      <c r="E140" s="219" t="s">
        <v>79</v>
      </c>
      <c r="F140" s="220" t="s">
        <v>183</v>
      </c>
      <c r="G140" s="218"/>
      <c r="H140" s="221">
        <v>33.299999999999997</v>
      </c>
      <c r="I140" s="222"/>
      <c r="J140" s="218"/>
      <c r="K140" s="218"/>
      <c r="L140" s="223"/>
      <c r="M140" s="224"/>
      <c r="N140" s="225"/>
      <c r="O140" s="225"/>
      <c r="P140" s="225"/>
      <c r="Q140" s="225"/>
      <c r="R140" s="225"/>
      <c r="S140" s="225"/>
      <c r="T140" s="226"/>
      <c r="AT140" s="227" t="s">
        <v>180</v>
      </c>
      <c r="AU140" s="227" t="s">
        <v>90</v>
      </c>
      <c r="AV140" s="15" t="s">
        <v>178</v>
      </c>
      <c r="AW140" s="15" t="s">
        <v>42</v>
      </c>
      <c r="AX140" s="15" t="s">
        <v>88</v>
      </c>
      <c r="AY140" s="227" t="s">
        <v>171</v>
      </c>
    </row>
    <row r="141" spans="1:65" s="2" customFormat="1" ht="24.2" customHeight="1" x14ac:dyDescent="0.2">
      <c r="A141" s="37"/>
      <c r="B141" s="38"/>
      <c r="C141" s="182" t="s">
        <v>241</v>
      </c>
      <c r="D141" s="182" t="s">
        <v>173</v>
      </c>
      <c r="E141" s="183" t="s">
        <v>953</v>
      </c>
      <c r="F141" s="184" t="s">
        <v>954</v>
      </c>
      <c r="G141" s="185" t="s">
        <v>211</v>
      </c>
      <c r="H141" s="186">
        <v>5</v>
      </c>
      <c r="I141" s="187"/>
      <c r="J141" s="188">
        <f>ROUND(I141*H141,2)</f>
        <v>0</v>
      </c>
      <c r="K141" s="184" t="s">
        <v>196</v>
      </c>
      <c r="L141" s="42"/>
      <c r="M141" s="189" t="s">
        <v>79</v>
      </c>
      <c r="N141" s="190" t="s">
        <v>51</v>
      </c>
      <c r="O141" s="67"/>
      <c r="P141" s="191">
        <f>O141*H141</f>
        <v>0</v>
      </c>
      <c r="Q141" s="191">
        <v>0</v>
      </c>
      <c r="R141" s="191">
        <f>Q141*H141</f>
        <v>0</v>
      </c>
      <c r="S141" s="191">
        <v>0.20499999999999999</v>
      </c>
      <c r="T141" s="192">
        <f>S141*H141</f>
        <v>1.0249999999999999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193" t="s">
        <v>178</v>
      </c>
      <c r="AT141" s="193" t="s">
        <v>173</v>
      </c>
      <c r="AU141" s="193" t="s">
        <v>90</v>
      </c>
      <c r="AY141" s="19" t="s">
        <v>171</v>
      </c>
      <c r="BE141" s="194">
        <f>IF(N141="základní",J141,0)</f>
        <v>0</v>
      </c>
      <c r="BF141" s="194">
        <f>IF(N141="snížená",J141,0)</f>
        <v>0</v>
      </c>
      <c r="BG141" s="194">
        <f>IF(N141="zákl. přenesená",J141,0)</f>
        <v>0</v>
      </c>
      <c r="BH141" s="194">
        <f>IF(N141="sníž. přenesená",J141,0)</f>
        <v>0</v>
      </c>
      <c r="BI141" s="194">
        <f>IF(N141="nulová",J141,0)</f>
        <v>0</v>
      </c>
      <c r="BJ141" s="19" t="s">
        <v>88</v>
      </c>
      <c r="BK141" s="194">
        <f>ROUND(I141*H141,2)</f>
        <v>0</v>
      </c>
      <c r="BL141" s="19" t="s">
        <v>178</v>
      </c>
      <c r="BM141" s="193" t="s">
        <v>955</v>
      </c>
    </row>
    <row r="142" spans="1:65" s="2" customFormat="1" x14ac:dyDescent="0.2">
      <c r="A142" s="37"/>
      <c r="B142" s="38"/>
      <c r="C142" s="39"/>
      <c r="D142" s="228" t="s">
        <v>198</v>
      </c>
      <c r="E142" s="39"/>
      <c r="F142" s="229" t="s">
        <v>956</v>
      </c>
      <c r="G142" s="39"/>
      <c r="H142" s="39"/>
      <c r="I142" s="230"/>
      <c r="J142" s="39"/>
      <c r="K142" s="39"/>
      <c r="L142" s="42"/>
      <c r="M142" s="231"/>
      <c r="N142" s="232"/>
      <c r="O142" s="67"/>
      <c r="P142" s="67"/>
      <c r="Q142" s="67"/>
      <c r="R142" s="67"/>
      <c r="S142" s="67"/>
      <c r="T142" s="68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9" t="s">
        <v>198</v>
      </c>
      <c r="AU142" s="19" t="s">
        <v>90</v>
      </c>
    </row>
    <row r="143" spans="1:65" s="13" customFormat="1" x14ac:dyDescent="0.2">
      <c r="B143" s="195"/>
      <c r="C143" s="196"/>
      <c r="D143" s="197" t="s">
        <v>180</v>
      </c>
      <c r="E143" s="198" t="s">
        <v>79</v>
      </c>
      <c r="F143" s="199" t="s">
        <v>911</v>
      </c>
      <c r="G143" s="196"/>
      <c r="H143" s="198" t="s">
        <v>79</v>
      </c>
      <c r="I143" s="200"/>
      <c r="J143" s="196"/>
      <c r="K143" s="196"/>
      <c r="L143" s="201"/>
      <c r="M143" s="202"/>
      <c r="N143" s="203"/>
      <c r="O143" s="203"/>
      <c r="P143" s="203"/>
      <c r="Q143" s="203"/>
      <c r="R143" s="203"/>
      <c r="S143" s="203"/>
      <c r="T143" s="204"/>
      <c r="AT143" s="205" t="s">
        <v>180</v>
      </c>
      <c r="AU143" s="205" t="s">
        <v>90</v>
      </c>
      <c r="AV143" s="13" t="s">
        <v>88</v>
      </c>
      <c r="AW143" s="13" t="s">
        <v>42</v>
      </c>
      <c r="AX143" s="13" t="s">
        <v>81</v>
      </c>
      <c r="AY143" s="205" t="s">
        <v>171</v>
      </c>
    </row>
    <row r="144" spans="1:65" s="14" customFormat="1" x14ac:dyDescent="0.2">
      <c r="B144" s="206"/>
      <c r="C144" s="207"/>
      <c r="D144" s="197" t="s">
        <v>180</v>
      </c>
      <c r="E144" s="208" t="s">
        <v>79</v>
      </c>
      <c r="F144" s="209" t="s">
        <v>957</v>
      </c>
      <c r="G144" s="207"/>
      <c r="H144" s="210">
        <v>5</v>
      </c>
      <c r="I144" s="211"/>
      <c r="J144" s="207"/>
      <c r="K144" s="207"/>
      <c r="L144" s="212"/>
      <c r="M144" s="213"/>
      <c r="N144" s="214"/>
      <c r="O144" s="214"/>
      <c r="P144" s="214"/>
      <c r="Q144" s="214"/>
      <c r="R144" s="214"/>
      <c r="S144" s="214"/>
      <c r="T144" s="215"/>
      <c r="AT144" s="216" t="s">
        <v>180</v>
      </c>
      <c r="AU144" s="216" t="s">
        <v>90</v>
      </c>
      <c r="AV144" s="14" t="s">
        <v>90</v>
      </c>
      <c r="AW144" s="14" t="s">
        <v>42</v>
      </c>
      <c r="AX144" s="14" t="s">
        <v>81</v>
      </c>
      <c r="AY144" s="216" t="s">
        <v>171</v>
      </c>
    </row>
    <row r="145" spans="1:65" s="15" customFormat="1" x14ac:dyDescent="0.2">
      <c r="B145" s="217"/>
      <c r="C145" s="218"/>
      <c r="D145" s="197" t="s">
        <v>180</v>
      </c>
      <c r="E145" s="219" t="s">
        <v>79</v>
      </c>
      <c r="F145" s="220" t="s">
        <v>183</v>
      </c>
      <c r="G145" s="218"/>
      <c r="H145" s="221">
        <v>5</v>
      </c>
      <c r="I145" s="222"/>
      <c r="J145" s="218"/>
      <c r="K145" s="218"/>
      <c r="L145" s="223"/>
      <c r="M145" s="224"/>
      <c r="N145" s="225"/>
      <c r="O145" s="225"/>
      <c r="P145" s="225"/>
      <c r="Q145" s="225"/>
      <c r="R145" s="225"/>
      <c r="S145" s="225"/>
      <c r="T145" s="226"/>
      <c r="AT145" s="227" t="s">
        <v>180</v>
      </c>
      <c r="AU145" s="227" t="s">
        <v>90</v>
      </c>
      <c r="AV145" s="15" t="s">
        <v>178</v>
      </c>
      <c r="AW145" s="15" t="s">
        <v>42</v>
      </c>
      <c r="AX145" s="15" t="s">
        <v>88</v>
      </c>
      <c r="AY145" s="227" t="s">
        <v>171</v>
      </c>
    </row>
    <row r="146" spans="1:65" s="12" customFormat="1" ht="22.9" customHeight="1" x14ac:dyDescent="0.2">
      <c r="B146" s="166"/>
      <c r="C146" s="167"/>
      <c r="D146" s="168" t="s">
        <v>80</v>
      </c>
      <c r="E146" s="180" t="s">
        <v>208</v>
      </c>
      <c r="F146" s="180" t="s">
        <v>958</v>
      </c>
      <c r="G146" s="167"/>
      <c r="H146" s="167"/>
      <c r="I146" s="170"/>
      <c r="J146" s="181">
        <f>BK146</f>
        <v>0</v>
      </c>
      <c r="K146" s="167"/>
      <c r="L146" s="172"/>
      <c r="M146" s="173"/>
      <c r="N146" s="174"/>
      <c r="O146" s="174"/>
      <c r="P146" s="175">
        <f>SUM(P147:P207)</f>
        <v>0</v>
      </c>
      <c r="Q146" s="174"/>
      <c r="R146" s="175">
        <f>SUM(R147:R207)</f>
        <v>15.262861000000001</v>
      </c>
      <c r="S146" s="174"/>
      <c r="T146" s="176">
        <f>SUM(T147:T207)</f>
        <v>0</v>
      </c>
      <c r="AR146" s="177" t="s">
        <v>88</v>
      </c>
      <c r="AT146" s="178" t="s">
        <v>80</v>
      </c>
      <c r="AU146" s="178" t="s">
        <v>88</v>
      </c>
      <c r="AY146" s="177" t="s">
        <v>171</v>
      </c>
      <c r="BK146" s="179">
        <f>SUM(BK147:BK207)</f>
        <v>0</v>
      </c>
    </row>
    <row r="147" spans="1:65" s="2" customFormat="1" ht="21.75" customHeight="1" x14ac:dyDescent="0.2">
      <c r="A147" s="37"/>
      <c r="B147" s="38"/>
      <c r="C147" s="182" t="s">
        <v>248</v>
      </c>
      <c r="D147" s="182" t="s">
        <v>173</v>
      </c>
      <c r="E147" s="183" t="s">
        <v>959</v>
      </c>
      <c r="F147" s="184" t="s">
        <v>960</v>
      </c>
      <c r="G147" s="185" t="s">
        <v>127</v>
      </c>
      <c r="H147" s="186">
        <v>54.6</v>
      </c>
      <c r="I147" s="187"/>
      <c r="J147" s="188">
        <f>ROUND(I147*H147,2)</f>
        <v>0</v>
      </c>
      <c r="K147" s="184" t="s">
        <v>196</v>
      </c>
      <c r="L147" s="42"/>
      <c r="M147" s="189" t="s">
        <v>79</v>
      </c>
      <c r="N147" s="190" t="s">
        <v>51</v>
      </c>
      <c r="O147" s="67"/>
      <c r="P147" s="191">
        <f>O147*H147</f>
        <v>0</v>
      </c>
      <c r="Q147" s="191">
        <v>0</v>
      </c>
      <c r="R147" s="191">
        <f>Q147*H147</f>
        <v>0</v>
      </c>
      <c r="S147" s="191">
        <v>0</v>
      </c>
      <c r="T147" s="192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193" t="s">
        <v>178</v>
      </c>
      <c r="AT147" s="193" t="s">
        <v>173</v>
      </c>
      <c r="AU147" s="193" t="s">
        <v>90</v>
      </c>
      <c r="AY147" s="19" t="s">
        <v>171</v>
      </c>
      <c r="BE147" s="194">
        <f>IF(N147="základní",J147,0)</f>
        <v>0</v>
      </c>
      <c r="BF147" s="194">
        <f>IF(N147="snížená",J147,0)</f>
        <v>0</v>
      </c>
      <c r="BG147" s="194">
        <f>IF(N147="zákl. přenesená",J147,0)</f>
        <v>0</v>
      </c>
      <c r="BH147" s="194">
        <f>IF(N147="sníž. přenesená",J147,0)</f>
        <v>0</v>
      </c>
      <c r="BI147" s="194">
        <f>IF(N147="nulová",J147,0)</f>
        <v>0</v>
      </c>
      <c r="BJ147" s="19" t="s">
        <v>88</v>
      </c>
      <c r="BK147" s="194">
        <f>ROUND(I147*H147,2)</f>
        <v>0</v>
      </c>
      <c r="BL147" s="19" t="s">
        <v>178</v>
      </c>
      <c r="BM147" s="193" t="s">
        <v>961</v>
      </c>
    </row>
    <row r="148" spans="1:65" s="2" customFormat="1" x14ac:dyDescent="0.2">
      <c r="A148" s="37"/>
      <c r="B148" s="38"/>
      <c r="C148" s="39"/>
      <c r="D148" s="228" t="s">
        <v>198</v>
      </c>
      <c r="E148" s="39"/>
      <c r="F148" s="229" t="s">
        <v>962</v>
      </c>
      <c r="G148" s="39"/>
      <c r="H148" s="39"/>
      <c r="I148" s="230"/>
      <c r="J148" s="39"/>
      <c r="K148" s="39"/>
      <c r="L148" s="42"/>
      <c r="M148" s="231"/>
      <c r="N148" s="232"/>
      <c r="O148" s="67"/>
      <c r="P148" s="67"/>
      <c r="Q148" s="67"/>
      <c r="R148" s="67"/>
      <c r="S148" s="67"/>
      <c r="T148" s="68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9" t="s">
        <v>198</v>
      </c>
      <c r="AU148" s="19" t="s">
        <v>90</v>
      </c>
    </row>
    <row r="149" spans="1:65" s="13" customFormat="1" x14ac:dyDescent="0.2">
      <c r="B149" s="195"/>
      <c r="C149" s="196"/>
      <c r="D149" s="197" t="s">
        <v>180</v>
      </c>
      <c r="E149" s="198" t="s">
        <v>79</v>
      </c>
      <c r="F149" s="199" t="s">
        <v>911</v>
      </c>
      <c r="G149" s="196"/>
      <c r="H149" s="198" t="s">
        <v>79</v>
      </c>
      <c r="I149" s="200"/>
      <c r="J149" s="196"/>
      <c r="K149" s="196"/>
      <c r="L149" s="201"/>
      <c r="M149" s="202"/>
      <c r="N149" s="203"/>
      <c r="O149" s="203"/>
      <c r="P149" s="203"/>
      <c r="Q149" s="203"/>
      <c r="R149" s="203"/>
      <c r="S149" s="203"/>
      <c r="T149" s="204"/>
      <c r="AT149" s="205" t="s">
        <v>180</v>
      </c>
      <c r="AU149" s="205" t="s">
        <v>90</v>
      </c>
      <c r="AV149" s="13" t="s">
        <v>88</v>
      </c>
      <c r="AW149" s="13" t="s">
        <v>42</v>
      </c>
      <c r="AX149" s="13" t="s">
        <v>81</v>
      </c>
      <c r="AY149" s="205" t="s">
        <v>171</v>
      </c>
    </row>
    <row r="150" spans="1:65" s="14" customFormat="1" x14ac:dyDescent="0.2">
      <c r="B150" s="206"/>
      <c r="C150" s="207"/>
      <c r="D150" s="197" t="s">
        <v>180</v>
      </c>
      <c r="E150" s="208" t="s">
        <v>79</v>
      </c>
      <c r="F150" s="209" t="s">
        <v>963</v>
      </c>
      <c r="G150" s="207"/>
      <c r="H150" s="210">
        <v>33.299999999999997</v>
      </c>
      <c r="I150" s="211"/>
      <c r="J150" s="207"/>
      <c r="K150" s="207"/>
      <c r="L150" s="212"/>
      <c r="M150" s="213"/>
      <c r="N150" s="214"/>
      <c r="O150" s="214"/>
      <c r="P150" s="214"/>
      <c r="Q150" s="214"/>
      <c r="R150" s="214"/>
      <c r="S150" s="214"/>
      <c r="T150" s="215"/>
      <c r="AT150" s="216" t="s">
        <v>180</v>
      </c>
      <c r="AU150" s="216" t="s">
        <v>90</v>
      </c>
      <c r="AV150" s="14" t="s">
        <v>90</v>
      </c>
      <c r="AW150" s="14" t="s">
        <v>42</v>
      </c>
      <c r="AX150" s="14" t="s">
        <v>81</v>
      </c>
      <c r="AY150" s="216" t="s">
        <v>171</v>
      </c>
    </row>
    <row r="151" spans="1:65" s="14" customFormat="1" x14ac:dyDescent="0.2">
      <c r="B151" s="206"/>
      <c r="C151" s="207"/>
      <c r="D151" s="197" t="s">
        <v>180</v>
      </c>
      <c r="E151" s="208" t="s">
        <v>79</v>
      </c>
      <c r="F151" s="209" t="s">
        <v>964</v>
      </c>
      <c r="G151" s="207"/>
      <c r="H151" s="210">
        <v>21.3</v>
      </c>
      <c r="I151" s="211"/>
      <c r="J151" s="207"/>
      <c r="K151" s="207"/>
      <c r="L151" s="212"/>
      <c r="M151" s="213"/>
      <c r="N151" s="214"/>
      <c r="O151" s="214"/>
      <c r="P151" s="214"/>
      <c r="Q151" s="214"/>
      <c r="R151" s="214"/>
      <c r="S151" s="214"/>
      <c r="T151" s="215"/>
      <c r="AT151" s="216" t="s">
        <v>180</v>
      </c>
      <c r="AU151" s="216" t="s">
        <v>90</v>
      </c>
      <c r="AV151" s="14" t="s">
        <v>90</v>
      </c>
      <c r="AW151" s="14" t="s">
        <v>42</v>
      </c>
      <c r="AX151" s="14" t="s">
        <v>81</v>
      </c>
      <c r="AY151" s="216" t="s">
        <v>171</v>
      </c>
    </row>
    <row r="152" spans="1:65" s="15" customFormat="1" x14ac:dyDescent="0.2">
      <c r="B152" s="217"/>
      <c r="C152" s="218"/>
      <c r="D152" s="197" t="s">
        <v>180</v>
      </c>
      <c r="E152" s="219" t="s">
        <v>79</v>
      </c>
      <c r="F152" s="220" t="s">
        <v>183</v>
      </c>
      <c r="G152" s="218"/>
      <c r="H152" s="221">
        <v>54.6</v>
      </c>
      <c r="I152" s="222"/>
      <c r="J152" s="218"/>
      <c r="K152" s="218"/>
      <c r="L152" s="223"/>
      <c r="M152" s="224"/>
      <c r="N152" s="225"/>
      <c r="O152" s="225"/>
      <c r="P152" s="225"/>
      <c r="Q152" s="225"/>
      <c r="R152" s="225"/>
      <c r="S152" s="225"/>
      <c r="T152" s="226"/>
      <c r="AT152" s="227" t="s">
        <v>180</v>
      </c>
      <c r="AU152" s="227" t="s">
        <v>90</v>
      </c>
      <c r="AV152" s="15" t="s">
        <v>178</v>
      </c>
      <c r="AW152" s="15" t="s">
        <v>42</v>
      </c>
      <c r="AX152" s="15" t="s">
        <v>88</v>
      </c>
      <c r="AY152" s="227" t="s">
        <v>171</v>
      </c>
    </row>
    <row r="153" spans="1:65" s="2" customFormat="1" ht="21.75" customHeight="1" x14ac:dyDescent="0.2">
      <c r="A153" s="37"/>
      <c r="B153" s="38"/>
      <c r="C153" s="182" t="s">
        <v>8</v>
      </c>
      <c r="D153" s="182" t="s">
        <v>173</v>
      </c>
      <c r="E153" s="183" t="s">
        <v>965</v>
      </c>
      <c r="F153" s="184" t="s">
        <v>966</v>
      </c>
      <c r="G153" s="185" t="s">
        <v>127</v>
      </c>
      <c r="H153" s="186">
        <v>1045.4000000000001</v>
      </c>
      <c r="I153" s="187"/>
      <c r="J153" s="188">
        <f>ROUND(I153*H153,2)</f>
        <v>0</v>
      </c>
      <c r="K153" s="184" t="s">
        <v>196</v>
      </c>
      <c r="L153" s="42"/>
      <c r="M153" s="189" t="s">
        <v>79</v>
      </c>
      <c r="N153" s="190" t="s">
        <v>51</v>
      </c>
      <c r="O153" s="67"/>
      <c r="P153" s="191">
        <f>O153*H153</f>
        <v>0</v>
      </c>
      <c r="Q153" s="191">
        <v>0</v>
      </c>
      <c r="R153" s="191">
        <f>Q153*H153</f>
        <v>0</v>
      </c>
      <c r="S153" s="191">
        <v>0</v>
      </c>
      <c r="T153" s="192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193" t="s">
        <v>178</v>
      </c>
      <c r="AT153" s="193" t="s">
        <v>173</v>
      </c>
      <c r="AU153" s="193" t="s">
        <v>90</v>
      </c>
      <c r="AY153" s="19" t="s">
        <v>171</v>
      </c>
      <c r="BE153" s="194">
        <f>IF(N153="základní",J153,0)</f>
        <v>0</v>
      </c>
      <c r="BF153" s="194">
        <f>IF(N153="snížená",J153,0)</f>
        <v>0</v>
      </c>
      <c r="BG153" s="194">
        <f>IF(N153="zákl. přenesená",J153,0)</f>
        <v>0</v>
      </c>
      <c r="BH153" s="194">
        <f>IF(N153="sníž. přenesená",J153,0)</f>
        <v>0</v>
      </c>
      <c r="BI153" s="194">
        <f>IF(N153="nulová",J153,0)</f>
        <v>0</v>
      </c>
      <c r="BJ153" s="19" t="s">
        <v>88</v>
      </c>
      <c r="BK153" s="194">
        <f>ROUND(I153*H153,2)</f>
        <v>0</v>
      </c>
      <c r="BL153" s="19" t="s">
        <v>178</v>
      </c>
      <c r="BM153" s="193" t="s">
        <v>967</v>
      </c>
    </row>
    <row r="154" spans="1:65" s="2" customFormat="1" x14ac:dyDescent="0.2">
      <c r="A154" s="37"/>
      <c r="B154" s="38"/>
      <c r="C154" s="39"/>
      <c r="D154" s="228" t="s">
        <v>198</v>
      </c>
      <c r="E154" s="39"/>
      <c r="F154" s="229" t="s">
        <v>968</v>
      </c>
      <c r="G154" s="39"/>
      <c r="H154" s="39"/>
      <c r="I154" s="230"/>
      <c r="J154" s="39"/>
      <c r="K154" s="39"/>
      <c r="L154" s="42"/>
      <c r="M154" s="231"/>
      <c r="N154" s="232"/>
      <c r="O154" s="67"/>
      <c r="P154" s="67"/>
      <c r="Q154" s="67"/>
      <c r="R154" s="67"/>
      <c r="S154" s="67"/>
      <c r="T154" s="68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9" t="s">
        <v>198</v>
      </c>
      <c r="AU154" s="19" t="s">
        <v>90</v>
      </c>
    </row>
    <row r="155" spans="1:65" s="13" customFormat="1" x14ac:dyDescent="0.2">
      <c r="B155" s="195"/>
      <c r="C155" s="196"/>
      <c r="D155" s="197" t="s">
        <v>180</v>
      </c>
      <c r="E155" s="198" t="s">
        <v>79</v>
      </c>
      <c r="F155" s="199" t="s">
        <v>911</v>
      </c>
      <c r="G155" s="196"/>
      <c r="H155" s="198" t="s">
        <v>79</v>
      </c>
      <c r="I155" s="200"/>
      <c r="J155" s="196"/>
      <c r="K155" s="196"/>
      <c r="L155" s="201"/>
      <c r="M155" s="202"/>
      <c r="N155" s="203"/>
      <c r="O155" s="203"/>
      <c r="P155" s="203"/>
      <c r="Q155" s="203"/>
      <c r="R155" s="203"/>
      <c r="S155" s="203"/>
      <c r="T155" s="204"/>
      <c r="AT155" s="205" t="s">
        <v>180</v>
      </c>
      <c r="AU155" s="205" t="s">
        <v>90</v>
      </c>
      <c r="AV155" s="13" t="s">
        <v>88</v>
      </c>
      <c r="AW155" s="13" t="s">
        <v>42</v>
      </c>
      <c r="AX155" s="13" t="s">
        <v>81</v>
      </c>
      <c r="AY155" s="205" t="s">
        <v>171</v>
      </c>
    </row>
    <row r="156" spans="1:65" s="14" customFormat="1" x14ac:dyDescent="0.2">
      <c r="B156" s="206"/>
      <c r="C156" s="207"/>
      <c r="D156" s="197" t="s">
        <v>180</v>
      </c>
      <c r="E156" s="208" t="s">
        <v>79</v>
      </c>
      <c r="F156" s="209" t="s">
        <v>969</v>
      </c>
      <c r="G156" s="207"/>
      <c r="H156" s="210">
        <v>1045.4000000000001</v>
      </c>
      <c r="I156" s="211"/>
      <c r="J156" s="207"/>
      <c r="K156" s="207"/>
      <c r="L156" s="212"/>
      <c r="M156" s="213"/>
      <c r="N156" s="214"/>
      <c r="O156" s="214"/>
      <c r="P156" s="214"/>
      <c r="Q156" s="214"/>
      <c r="R156" s="214"/>
      <c r="S156" s="214"/>
      <c r="T156" s="215"/>
      <c r="AT156" s="216" t="s">
        <v>180</v>
      </c>
      <c r="AU156" s="216" t="s">
        <v>90</v>
      </c>
      <c r="AV156" s="14" t="s">
        <v>90</v>
      </c>
      <c r="AW156" s="14" t="s">
        <v>42</v>
      </c>
      <c r="AX156" s="14" t="s">
        <v>81</v>
      </c>
      <c r="AY156" s="216" t="s">
        <v>171</v>
      </c>
    </row>
    <row r="157" spans="1:65" s="15" customFormat="1" x14ac:dyDescent="0.2">
      <c r="B157" s="217"/>
      <c r="C157" s="218"/>
      <c r="D157" s="197" t="s">
        <v>180</v>
      </c>
      <c r="E157" s="219" t="s">
        <v>79</v>
      </c>
      <c r="F157" s="220" t="s">
        <v>183</v>
      </c>
      <c r="G157" s="218"/>
      <c r="H157" s="221">
        <v>1045.4000000000001</v>
      </c>
      <c r="I157" s="222"/>
      <c r="J157" s="218"/>
      <c r="K157" s="218"/>
      <c r="L157" s="223"/>
      <c r="M157" s="224"/>
      <c r="N157" s="225"/>
      <c r="O157" s="225"/>
      <c r="P157" s="225"/>
      <c r="Q157" s="225"/>
      <c r="R157" s="225"/>
      <c r="S157" s="225"/>
      <c r="T157" s="226"/>
      <c r="AT157" s="227" t="s">
        <v>180</v>
      </c>
      <c r="AU157" s="227" t="s">
        <v>90</v>
      </c>
      <c r="AV157" s="15" t="s">
        <v>178</v>
      </c>
      <c r="AW157" s="15" t="s">
        <v>42</v>
      </c>
      <c r="AX157" s="15" t="s">
        <v>88</v>
      </c>
      <c r="AY157" s="227" t="s">
        <v>171</v>
      </c>
    </row>
    <row r="158" spans="1:65" s="2" customFormat="1" ht="24.2" customHeight="1" x14ac:dyDescent="0.2">
      <c r="A158" s="37"/>
      <c r="B158" s="38"/>
      <c r="C158" s="182" t="s">
        <v>264</v>
      </c>
      <c r="D158" s="182" t="s">
        <v>173</v>
      </c>
      <c r="E158" s="183" t="s">
        <v>970</v>
      </c>
      <c r="F158" s="184" t="s">
        <v>971</v>
      </c>
      <c r="G158" s="185" t="s">
        <v>127</v>
      </c>
      <c r="H158" s="186">
        <v>1045.4000000000001</v>
      </c>
      <c r="I158" s="187"/>
      <c r="J158" s="188">
        <f>ROUND(I158*H158,2)</f>
        <v>0</v>
      </c>
      <c r="K158" s="184" t="s">
        <v>196</v>
      </c>
      <c r="L158" s="42"/>
      <c r="M158" s="189" t="s">
        <v>79</v>
      </c>
      <c r="N158" s="190" t="s">
        <v>51</v>
      </c>
      <c r="O158" s="67"/>
      <c r="P158" s="191">
        <f>O158*H158</f>
        <v>0</v>
      </c>
      <c r="Q158" s="191">
        <v>0</v>
      </c>
      <c r="R158" s="191">
        <f>Q158*H158</f>
        <v>0</v>
      </c>
      <c r="S158" s="191">
        <v>0</v>
      </c>
      <c r="T158" s="192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193" t="s">
        <v>178</v>
      </c>
      <c r="AT158" s="193" t="s">
        <v>173</v>
      </c>
      <c r="AU158" s="193" t="s">
        <v>90</v>
      </c>
      <c r="AY158" s="19" t="s">
        <v>171</v>
      </c>
      <c r="BE158" s="194">
        <f>IF(N158="základní",J158,0)</f>
        <v>0</v>
      </c>
      <c r="BF158" s="194">
        <f>IF(N158="snížená",J158,0)</f>
        <v>0</v>
      </c>
      <c r="BG158" s="194">
        <f>IF(N158="zákl. přenesená",J158,0)</f>
        <v>0</v>
      </c>
      <c r="BH158" s="194">
        <f>IF(N158="sníž. přenesená",J158,0)</f>
        <v>0</v>
      </c>
      <c r="BI158" s="194">
        <f>IF(N158="nulová",J158,0)</f>
        <v>0</v>
      </c>
      <c r="BJ158" s="19" t="s">
        <v>88</v>
      </c>
      <c r="BK158" s="194">
        <f>ROUND(I158*H158,2)</f>
        <v>0</v>
      </c>
      <c r="BL158" s="19" t="s">
        <v>178</v>
      </c>
      <c r="BM158" s="193" t="s">
        <v>972</v>
      </c>
    </row>
    <row r="159" spans="1:65" s="2" customFormat="1" x14ac:dyDescent="0.2">
      <c r="A159" s="37"/>
      <c r="B159" s="38"/>
      <c r="C159" s="39"/>
      <c r="D159" s="228" t="s">
        <v>198</v>
      </c>
      <c r="E159" s="39"/>
      <c r="F159" s="229" t="s">
        <v>973</v>
      </c>
      <c r="G159" s="39"/>
      <c r="H159" s="39"/>
      <c r="I159" s="230"/>
      <c r="J159" s="39"/>
      <c r="K159" s="39"/>
      <c r="L159" s="42"/>
      <c r="M159" s="231"/>
      <c r="N159" s="232"/>
      <c r="O159" s="67"/>
      <c r="P159" s="67"/>
      <c r="Q159" s="67"/>
      <c r="R159" s="67"/>
      <c r="S159" s="67"/>
      <c r="T159" s="68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9" t="s">
        <v>198</v>
      </c>
      <c r="AU159" s="19" t="s">
        <v>90</v>
      </c>
    </row>
    <row r="160" spans="1:65" s="13" customFormat="1" x14ac:dyDescent="0.2">
      <c r="B160" s="195"/>
      <c r="C160" s="196"/>
      <c r="D160" s="197" t="s">
        <v>180</v>
      </c>
      <c r="E160" s="198" t="s">
        <v>79</v>
      </c>
      <c r="F160" s="199" t="s">
        <v>911</v>
      </c>
      <c r="G160" s="196"/>
      <c r="H160" s="198" t="s">
        <v>79</v>
      </c>
      <c r="I160" s="200"/>
      <c r="J160" s="196"/>
      <c r="K160" s="196"/>
      <c r="L160" s="201"/>
      <c r="M160" s="202"/>
      <c r="N160" s="203"/>
      <c r="O160" s="203"/>
      <c r="P160" s="203"/>
      <c r="Q160" s="203"/>
      <c r="R160" s="203"/>
      <c r="S160" s="203"/>
      <c r="T160" s="204"/>
      <c r="AT160" s="205" t="s">
        <v>180</v>
      </c>
      <c r="AU160" s="205" t="s">
        <v>90</v>
      </c>
      <c r="AV160" s="13" t="s">
        <v>88</v>
      </c>
      <c r="AW160" s="13" t="s">
        <v>42</v>
      </c>
      <c r="AX160" s="13" t="s">
        <v>81</v>
      </c>
      <c r="AY160" s="205" t="s">
        <v>171</v>
      </c>
    </row>
    <row r="161" spans="1:65" s="14" customFormat="1" x14ac:dyDescent="0.2">
      <c r="B161" s="206"/>
      <c r="C161" s="207"/>
      <c r="D161" s="197" t="s">
        <v>180</v>
      </c>
      <c r="E161" s="208" t="s">
        <v>79</v>
      </c>
      <c r="F161" s="209" t="s">
        <v>933</v>
      </c>
      <c r="G161" s="207"/>
      <c r="H161" s="210">
        <v>1045.4000000000001</v>
      </c>
      <c r="I161" s="211"/>
      <c r="J161" s="207"/>
      <c r="K161" s="207"/>
      <c r="L161" s="212"/>
      <c r="M161" s="213"/>
      <c r="N161" s="214"/>
      <c r="O161" s="214"/>
      <c r="P161" s="214"/>
      <c r="Q161" s="214"/>
      <c r="R161" s="214"/>
      <c r="S161" s="214"/>
      <c r="T161" s="215"/>
      <c r="AT161" s="216" t="s">
        <v>180</v>
      </c>
      <c r="AU161" s="216" t="s">
        <v>90</v>
      </c>
      <c r="AV161" s="14" t="s">
        <v>90</v>
      </c>
      <c r="AW161" s="14" t="s">
        <v>42</v>
      </c>
      <c r="AX161" s="14" t="s">
        <v>81</v>
      </c>
      <c r="AY161" s="216" t="s">
        <v>171</v>
      </c>
    </row>
    <row r="162" spans="1:65" s="15" customFormat="1" x14ac:dyDescent="0.2">
      <c r="B162" s="217"/>
      <c r="C162" s="218"/>
      <c r="D162" s="197" t="s">
        <v>180</v>
      </c>
      <c r="E162" s="219" t="s">
        <v>79</v>
      </c>
      <c r="F162" s="220" t="s">
        <v>183</v>
      </c>
      <c r="G162" s="218"/>
      <c r="H162" s="221">
        <v>1045.4000000000001</v>
      </c>
      <c r="I162" s="222"/>
      <c r="J162" s="218"/>
      <c r="K162" s="218"/>
      <c r="L162" s="223"/>
      <c r="M162" s="224"/>
      <c r="N162" s="225"/>
      <c r="O162" s="225"/>
      <c r="P162" s="225"/>
      <c r="Q162" s="225"/>
      <c r="R162" s="225"/>
      <c r="S162" s="225"/>
      <c r="T162" s="226"/>
      <c r="AT162" s="227" t="s">
        <v>180</v>
      </c>
      <c r="AU162" s="227" t="s">
        <v>90</v>
      </c>
      <c r="AV162" s="15" t="s">
        <v>178</v>
      </c>
      <c r="AW162" s="15" t="s">
        <v>42</v>
      </c>
      <c r="AX162" s="15" t="s">
        <v>88</v>
      </c>
      <c r="AY162" s="227" t="s">
        <v>171</v>
      </c>
    </row>
    <row r="163" spans="1:65" s="2" customFormat="1" ht="16.5" customHeight="1" x14ac:dyDescent="0.2">
      <c r="A163" s="37"/>
      <c r="B163" s="38"/>
      <c r="C163" s="182" t="s">
        <v>272</v>
      </c>
      <c r="D163" s="182" t="s">
        <v>173</v>
      </c>
      <c r="E163" s="183" t="s">
        <v>974</v>
      </c>
      <c r="F163" s="184" t="s">
        <v>975</v>
      </c>
      <c r="G163" s="185" t="s">
        <v>127</v>
      </c>
      <c r="H163" s="186">
        <v>1045.4000000000001</v>
      </c>
      <c r="I163" s="187"/>
      <c r="J163" s="188">
        <f>ROUND(I163*H163,2)</f>
        <v>0</v>
      </c>
      <c r="K163" s="184" t="s">
        <v>196</v>
      </c>
      <c r="L163" s="42"/>
      <c r="M163" s="189" t="s">
        <v>79</v>
      </c>
      <c r="N163" s="190" t="s">
        <v>51</v>
      </c>
      <c r="O163" s="67"/>
      <c r="P163" s="191">
        <f>O163*H163</f>
        <v>0</v>
      </c>
      <c r="Q163" s="191">
        <v>0</v>
      </c>
      <c r="R163" s="191">
        <f>Q163*H163</f>
        <v>0</v>
      </c>
      <c r="S163" s="191">
        <v>0</v>
      </c>
      <c r="T163" s="192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193" t="s">
        <v>178</v>
      </c>
      <c r="AT163" s="193" t="s">
        <v>173</v>
      </c>
      <c r="AU163" s="193" t="s">
        <v>90</v>
      </c>
      <c r="AY163" s="19" t="s">
        <v>171</v>
      </c>
      <c r="BE163" s="194">
        <f>IF(N163="základní",J163,0)</f>
        <v>0</v>
      </c>
      <c r="BF163" s="194">
        <f>IF(N163="snížená",J163,0)</f>
        <v>0</v>
      </c>
      <c r="BG163" s="194">
        <f>IF(N163="zákl. přenesená",J163,0)</f>
        <v>0</v>
      </c>
      <c r="BH163" s="194">
        <f>IF(N163="sníž. přenesená",J163,0)</f>
        <v>0</v>
      </c>
      <c r="BI163" s="194">
        <f>IF(N163="nulová",J163,0)</f>
        <v>0</v>
      </c>
      <c r="BJ163" s="19" t="s">
        <v>88</v>
      </c>
      <c r="BK163" s="194">
        <f>ROUND(I163*H163,2)</f>
        <v>0</v>
      </c>
      <c r="BL163" s="19" t="s">
        <v>178</v>
      </c>
      <c r="BM163" s="193" t="s">
        <v>976</v>
      </c>
    </row>
    <row r="164" spans="1:65" s="2" customFormat="1" x14ac:dyDescent="0.2">
      <c r="A164" s="37"/>
      <c r="B164" s="38"/>
      <c r="C164" s="39"/>
      <c r="D164" s="228" t="s">
        <v>198</v>
      </c>
      <c r="E164" s="39"/>
      <c r="F164" s="229" t="s">
        <v>977</v>
      </c>
      <c r="G164" s="39"/>
      <c r="H164" s="39"/>
      <c r="I164" s="230"/>
      <c r="J164" s="39"/>
      <c r="K164" s="39"/>
      <c r="L164" s="42"/>
      <c r="M164" s="231"/>
      <c r="N164" s="232"/>
      <c r="O164" s="67"/>
      <c r="P164" s="67"/>
      <c r="Q164" s="67"/>
      <c r="R164" s="67"/>
      <c r="S164" s="67"/>
      <c r="T164" s="68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9" t="s">
        <v>198</v>
      </c>
      <c r="AU164" s="19" t="s">
        <v>90</v>
      </c>
    </row>
    <row r="165" spans="1:65" s="13" customFormat="1" x14ac:dyDescent="0.2">
      <c r="B165" s="195"/>
      <c r="C165" s="196"/>
      <c r="D165" s="197" t="s">
        <v>180</v>
      </c>
      <c r="E165" s="198" t="s">
        <v>79</v>
      </c>
      <c r="F165" s="199" t="s">
        <v>911</v>
      </c>
      <c r="G165" s="196"/>
      <c r="H165" s="198" t="s">
        <v>79</v>
      </c>
      <c r="I165" s="200"/>
      <c r="J165" s="196"/>
      <c r="K165" s="196"/>
      <c r="L165" s="201"/>
      <c r="M165" s="202"/>
      <c r="N165" s="203"/>
      <c r="O165" s="203"/>
      <c r="P165" s="203"/>
      <c r="Q165" s="203"/>
      <c r="R165" s="203"/>
      <c r="S165" s="203"/>
      <c r="T165" s="204"/>
      <c r="AT165" s="205" t="s">
        <v>180</v>
      </c>
      <c r="AU165" s="205" t="s">
        <v>90</v>
      </c>
      <c r="AV165" s="13" t="s">
        <v>88</v>
      </c>
      <c r="AW165" s="13" t="s">
        <v>42</v>
      </c>
      <c r="AX165" s="13" t="s">
        <v>81</v>
      </c>
      <c r="AY165" s="205" t="s">
        <v>171</v>
      </c>
    </row>
    <row r="166" spans="1:65" s="14" customFormat="1" x14ac:dyDescent="0.2">
      <c r="B166" s="206"/>
      <c r="C166" s="207"/>
      <c r="D166" s="197" t="s">
        <v>180</v>
      </c>
      <c r="E166" s="208" t="s">
        <v>79</v>
      </c>
      <c r="F166" s="209" t="s">
        <v>895</v>
      </c>
      <c r="G166" s="207"/>
      <c r="H166" s="210">
        <v>1045.4000000000001</v>
      </c>
      <c r="I166" s="211"/>
      <c r="J166" s="207"/>
      <c r="K166" s="207"/>
      <c r="L166" s="212"/>
      <c r="M166" s="213"/>
      <c r="N166" s="214"/>
      <c r="O166" s="214"/>
      <c r="P166" s="214"/>
      <c r="Q166" s="214"/>
      <c r="R166" s="214"/>
      <c r="S166" s="214"/>
      <c r="T166" s="215"/>
      <c r="AT166" s="216" t="s">
        <v>180</v>
      </c>
      <c r="AU166" s="216" t="s">
        <v>90</v>
      </c>
      <c r="AV166" s="14" t="s">
        <v>90</v>
      </c>
      <c r="AW166" s="14" t="s">
        <v>42</v>
      </c>
      <c r="AX166" s="14" t="s">
        <v>81</v>
      </c>
      <c r="AY166" s="216" t="s">
        <v>171</v>
      </c>
    </row>
    <row r="167" spans="1:65" s="15" customFormat="1" x14ac:dyDescent="0.2">
      <c r="B167" s="217"/>
      <c r="C167" s="218"/>
      <c r="D167" s="197" t="s">
        <v>180</v>
      </c>
      <c r="E167" s="219" t="s">
        <v>79</v>
      </c>
      <c r="F167" s="220" t="s">
        <v>183</v>
      </c>
      <c r="G167" s="218"/>
      <c r="H167" s="221">
        <v>1045.4000000000001</v>
      </c>
      <c r="I167" s="222"/>
      <c r="J167" s="218"/>
      <c r="K167" s="218"/>
      <c r="L167" s="223"/>
      <c r="M167" s="224"/>
      <c r="N167" s="225"/>
      <c r="O167" s="225"/>
      <c r="P167" s="225"/>
      <c r="Q167" s="225"/>
      <c r="R167" s="225"/>
      <c r="S167" s="225"/>
      <c r="T167" s="226"/>
      <c r="AT167" s="227" t="s">
        <v>180</v>
      </c>
      <c r="AU167" s="227" t="s">
        <v>90</v>
      </c>
      <c r="AV167" s="15" t="s">
        <v>178</v>
      </c>
      <c r="AW167" s="15" t="s">
        <v>42</v>
      </c>
      <c r="AX167" s="15" t="s">
        <v>88</v>
      </c>
      <c r="AY167" s="227" t="s">
        <v>171</v>
      </c>
    </row>
    <row r="168" spans="1:65" s="2" customFormat="1" ht="16.5" customHeight="1" x14ac:dyDescent="0.2">
      <c r="A168" s="37"/>
      <c r="B168" s="38"/>
      <c r="C168" s="182" t="s">
        <v>278</v>
      </c>
      <c r="D168" s="182" t="s">
        <v>173</v>
      </c>
      <c r="E168" s="183" t="s">
        <v>978</v>
      </c>
      <c r="F168" s="184" t="s">
        <v>979</v>
      </c>
      <c r="G168" s="185" t="s">
        <v>127</v>
      </c>
      <c r="H168" s="186">
        <v>1045.4000000000001</v>
      </c>
      <c r="I168" s="187"/>
      <c r="J168" s="188">
        <f>ROUND(I168*H168,2)</f>
        <v>0</v>
      </c>
      <c r="K168" s="184" t="s">
        <v>196</v>
      </c>
      <c r="L168" s="42"/>
      <c r="M168" s="189" t="s">
        <v>79</v>
      </c>
      <c r="N168" s="190" t="s">
        <v>51</v>
      </c>
      <c r="O168" s="67"/>
      <c r="P168" s="191">
        <f>O168*H168</f>
        <v>0</v>
      </c>
      <c r="Q168" s="191">
        <v>0</v>
      </c>
      <c r="R168" s="191">
        <f>Q168*H168</f>
        <v>0</v>
      </c>
      <c r="S168" s="191">
        <v>0</v>
      </c>
      <c r="T168" s="192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193" t="s">
        <v>178</v>
      </c>
      <c r="AT168" s="193" t="s">
        <v>173</v>
      </c>
      <c r="AU168" s="193" t="s">
        <v>90</v>
      </c>
      <c r="AY168" s="19" t="s">
        <v>171</v>
      </c>
      <c r="BE168" s="194">
        <f>IF(N168="základní",J168,0)</f>
        <v>0</v>
      </c>
      <c r="BF168" s="194">
        <f>IF(N168="snížená",J168,0)</f>
        <v>0</v>
      </c>
      <c r="BG168" s="194">
        <f>IF(N168="zákl. přenesená",J168,0)</f>
        <v>0</v>
      </c>
      <c r="BH168" s="194">
        <f>IF(N168="sníž. přenesená",J168,0)</f>
        <v>0</v>
      </c>
      <c r="BI168" s="194">
        <f>IF(N168="nulová",J168,0)</f>
        <v>0</v>
      </c>
      <c r="BJ168" s="19" t="s">
        <v>88</v>
      </c>
      <c r="BK168" s="194">
        <f>ROUND(I168*H168,2)</f>
        <v>0</v>
      </c>
      <c r="BL168" s="19" t="s">
        <v>178</v>
      </c>
      <c r="BM168" s="193" t="s">
        <v>980</v>
      </c>
    </row>
    <row r="169" spans="1:65" s="2" customFormat="1" x14ac:dyDescent="0.2">
      <c r="A169" s="37"/>
      <c r="B169" s="38"/>
      <c r="C169" s="39"/>
      <c r="D169" s="228" t="s">
        <v>198</v>
      </c>
      <c r="E169" s="39"/>
      <c r="F169" s="229" t="s">
        <v>981</v>
      </c>
      <c r="G169" s="39"/>
      <c r="H169" s="39"/>
      <c r="I169" s="230"/>
      <c r="J169" s="39"/>
      <c r="K169" s="39"/>
      <c r="L169" s="42"/>
      <c r="M169" s="231"/>
      <c r="N169" s="232"/>
      <c r="O169" s="67"/>
      <c r="P169" s="67"/>
      <c r="Q169" s="67"/>
      <c r="R169" s="67"/>
      <c r="S169" s="67"/>
      <c r="T169" s="68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9" t="s">
        <v>198</v>
      </c>
      <c r="AU169" s="19" t="s">
        <v>90</v>
      </c>
    </row>
    <row r="170" spans="1:65" s="13" customFormat="1" x14ac:dyDescent="0.2">
      <c r="B170" s="195"/>
      <c r="C170" s="196"/>
      <c r="D170" s="197" t="s">
        <v>180</v>
      </c>
      <c r="E170" s="198" t="s">
        <v>79</v>
      </c>
      <c r="F170" s="199" t="s">
        <v>911</v>
      </c>
      <c r="G170" s="196"/>
      <c r="H170" s="198" t="s">
        <v>79</v>
      </c>
      <c r="I170" s="200"/>
      <c r="J170" s="196"/>
      <c r="K170" s="196"/>
      <c r="L170" s="201"/>
      <c r="M170" s="202"/>
      <c r="N170" s="203"/>
      <c r="O170" s="203"/>
      <c r="P170" s="203"/>
      <c r="Q170" s="203"/>
      <c r="R170" s="203"/>
      <c r="S170" s="203"/>
      <c r="T170" s="204"/>
      <c r="AT170" s="205" t="s">
        <v>180</v>
      </c>
      <c r="AU170" s="205" t="s">
        <v>90</v>
      </c>
      <c r="AV170" s="13" t="s">
        <v>88</v>
      </c>
      <c r="AW170" s="13" t="s">
        <v>42</v>
      </c>
      <c r="AX170" s="13" t="s">
        <v>81</v>
      </c>
      <c r="AY170" s="205" t="s">
        <v>171</v>
      </c>
    </row>
    <row r="171" spans="1:65" s="14" customFormat="1" x14ac:dyDescent="0.2">
      <c r="B171" s="206"/>
      <c r="C171" s="207"/>
      <c r="D171" s="197" t="s">
        <v>180</v>
      </c>
      <c r="E171" s="208" t="s">
        <v>79</v>
      </c>
      <c r="F171" s="209" t="s">
        <v>895</v>
      </c>
      <c r="G171" s="207"/>
      <c r="H171" s="210">
        <v>1045.4000000000001</v>
      </c>
      <c r="I171" s="211"/>
      <c r="J171" s="207"/>
      <c r="K171" s="207"/>
      <c r="L171" s="212"/>
      <c r="M171" s="213"/>
      <c r="N171" s="214"/>
      <c r="O171" s="214"/>
      <c r="P171" s="214"/>
      <c r="Q171" s="214"/>
      <c r="R171" s="214"/>
      <c r="S171" s="214"/>
      <c r="T171" s="215"/>
      <c r="AT171" s="216" t="s">
        <v>180</v>
      </c>
      <c r="AU171" s="216" t="s">
        <v>90</v>
      </c>
      <c r="AV171" s="14" t="s">
        <v>90</v>
      </c>
      <c r="AW171" s="14" t="s">
        <v>42</v>
      </c>
      <c r="AX171" s="14" t="s">
        <v>81</v>
      </c>
      <c r="AY171" s="216" t="s">
        <v>171</v>
      </c>
    </row>
    <row r="172" spans="1:65" s="15" customFormat="1" x14ac:dyDescent="0.2">
      <c r="B172" s="217"/>
      <c r="C172" s="218"/>
      <c r="D172" s="197" t="s">
        <v>180</v>
      </c>
      <c r="E172" s="219" t="s">
        <v>79</v>
      </c>
      <c r="F172" s="220" t="s">
        <v>183</v>
      </c>
      <c r="G172" s="218"/>
      <c r="H172" s="221">
        <v>1045.4000000000001</v>
      </c>
      <c r="I172" s="222"/>
      <c r="J172" s="218"/>
      <c r="K172" s="218"/>
      <c r="L172" s="223"/>
      <c r="M172" s="224"/>
      <c r="N172" s="225"/>
      <c r="O172" s="225"/>
      <c r="P172" s="225"/>
      <c r="Q172" s="225"/>
      <c r="R172" s="225"/>
      <c r="S172" s="225"/>
      <c r="T172" s="226"/>
      <c r="AT172" s="227" t="s">
        <v>180</v>
      </c>
      <c r="AU172" s="227" t="s">
        <v>90</v>
      </c>
      <c r="AV172" s="15" t="s">
        <v>178</v>
      </c>
      <c r="AW172" s="15" t="s">
        <v>42</v>
      </c>
      <c r="AX172" s="15" t="s">
        <v>88</v>
      </c>
      <c r="AY172" s="227" t="s">
        <v>171</v>
      </c>
    </row>
    <row r="173" spans="1:65" s="2" customFormat="1" ht="24.2" customHeight="1" x14ac:dyDescent="0.2">
      <c r="A173" s="37"/>
      <c r="B173" s="38"/>
      <c r="C173" s="182" t="s">
        <v>287</v>
      </c>
      <c r="D173" s="182" t="s">
        <v>173</v>
      </c>
      <c r="E173" s="183" t="s">
        <v>982</v>
      </c>
      <c r="F173" s="184" t="s">
        <v>983</v>
      </c>
      <c r="G173" s="185" t="s">
        <v>127</v>
      </c>
      <c r="H173" s="186">
        <v>1045.4000000000001</v>
      </c>
      <c r="I173" s="187"/>
      <c r="J173" s="188">
        <f>ROUND(I173*H173,2)</f>
        <v>0</v>
      </c>
      <c r="K173" s="184" t="s">
        <v>196</v>
      </c>
      <c r="L173" s="42"/>
      <c r="M173" s="189" t="s">
        <v>79</v>
      </c>
      <c r="N173" s="190" t="s">
        <v>51</v>
      </c>
      <c r="O173" s="67"/>
      <c r="P173" s="191">
        <f>O173*H173</f>
        <v>0</v>
      </c>
      <c r="Q173" s="191">
        <v>0</v>
      </c>
      <c r="R173" s="191">
        <f>Q173*H173</f>
        <v>0</v>
      </c>
      <c r="S173" s="191">
        <v>0</v>
      </c>
      <c r="T173" s="192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193" t="s">
        <v>178</v>
      </c>
      <c r="AT173" s="193" t="s">
        <v>173</v>
      </c>
      <c r="AU173" s="193" t="s">
        <v>90</v>
      </c>
      <c r="AY173" s="19" t="s">
        <v>171</v>
      </c>
      <c r="BE173" s="194">
        <f>IF(N173="základní",J173,0)</f>
        <v>0</v>
      </c>
      <c r="BF173" s="194">
        <f>IF(N173="snížená",J173,0)</f>
        <v>0</v>
      </c>
      <c r="BG173" s="194">
        <f>IF(N173="zákl. přenesená",J173,0)</f>
        <v>0</v>
      </c>
      <c r="BH173" s="194">
        <f>IF(N173="sníž. přenesená",J173,0)</f>
        <v>0</v>
      </c>
      <c r="BI173" s="194">
        <f>IF(N173="nulová",J173,0)</f>
        <v>0</v>
      </c>
      <c r="BJ173" s="19" t="s">
        <v>88</v>
      </c>
      <c r="BK173" s="194">
        <f>ROUND(I173*H173,2)</f>
        <v>0</v>
      </c>
      <c r="BL173" s="19" t="s">
        <v>178</v>
      </c>
      <c r="BM173" s="193" t="s">
        <v>984</v>
      </c>
    </row>
    <row r="174" spans="1:65" s="2" customFormat="1" x14ac:dyDescent="0.2">
      <c r="A174" s="37"/>
      <c r="B174" s="38"/>
      <c r="C174" s="39"/>
      <c r="D174" s="228" t="s">
        <v>198</v>
      </c>
      <c r="E174" s="39"/>
      <c r="F174" s="229" t="s">
        <v>985</v>
      </c>
      <c r="G174" s="39"/>
      <c r="H174" s="39"/>
      <c r="I174" s="230"/>
      <c r="J174" s="39"/>
      <c r="K174" s="39"/>
      <c r="L174" s="42"/>
      <c r="M174" s="231"/>
      <c r="N174" s="232"/>
      <c r="O174" s="67"/>
      <c r="P174" s="67"/>
      <c r="Q174" s="67"/>
      <c r="R174" s="67"/>
      <c r="S174" s="67"/>
      <c r="T174" s="68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9" t="s">
        <v>198</v>
      </c>
      <c r="AU174" s="19" t="s">
        <v>90</v>
      </c>
    </row>
    <row r="175" spans="1:65" s="13" customFormat="1" x14ac:dyDescent="0.2">
      <c r="B175" s="195"/>
      <c r="C175" s="196"/>
      <c r="D175" s="197" t="s">
        <v>180</v>
      </c>
      <c r="E175" s="198" t="s">
        <v>79</v>
      </c>
      <c r="F175" s="199" t="s">
        <v>911</v>
      </c>
      <c r="G175" s="196"/>
      <c r="H175" s="198" t="s">
        <v>79</v>
      </c>
      <c r="I175" s="200"/>
      <c r="J175" s="196"/>
      <c r="K175" s="196"/>
      <c r="L175" s="201"/>
      <c r="M175" s="202"/>
      <c r="N175" s="203"/>
      <c r="O175" s="203"/>
      <c r="P175" s="203"/>
      <c r="Q175" s="203"/>
      <c r="R175" s="203"/>
      <c r="S175" s="203"/>
      <c r="T175" s="204"/>
      <c r="AT175" s="205" t="s">
        <v>180</v>
      </c>
      <c r="AU175" s="205" t="s">
        <v>90</v>
      </c>
      <c r="AV175" s="13" t="s">
        <v>88</v>
      </c>
      <c r="AW175" s="13" t="s">
        <v>42</v>
      </c>
      <c r="AX175" s="13" t="s">
        <v>81</v>
      </c>
      <c r="AY175" s="205" t="s">
        <v>171</v>
      </c>
    </row>
    <row r="176" spans="1:65" s="14" customFormat="1" x14ac:dyDescent="0.2">
      <c r="B176" s="206"/>
      <c r="C176" s="207"/>
      <c r="D176" s="197" t="s">
        <v>180</v>
      </c>
      <c r="E176" s="208" t="s">
        <v>79</v>
      </c>
      <c r="F176" s="209" t="s">
        <v>938</v>
      </c>
      <c r="G176" s="207"/>
      <c r="H176" s="210">
        <v>1045.4000000000001</v>
      </c>
      <c r="I176" s="211"/>
      <c r="J176" s="207"/>
      <c r="K176" s="207"/>
      <c r="L176" s="212"/>
      <c r="M176" s="213"/>
      <c r="N176" s="214"/>
      <c r="O176" s="214"/>
      <c r="P176" s="214"/>
      <c r="Q176" s="214"/>
      <c r="R176" s="214"/>
      <c r="S176" s="214"/>
      <c r="T176" s="215"/>
      <c r="AT176" s="216" t="s">
        <v>180</v>
      </c>
      <c r="AU176" s="216" t="s">
        <v>90</v>
      </c>
      <c r="AV176" s="14" t="s">
        <v>90</v>
      </c>
      <c r="AW176" s="14" t="s">
        <v>42</v>
      </c>
      <c r="AX176" s="14" t="s">
        <v>81</v>
      </c>
      <c r="AY176" s="216" t="s">
        <v>171</v>
      </c>
    </row>
    <row r="177" spans="1:65" s="15" customFormat="1" x14ac:dyDescent="0.2">
      <c r="B177" s="217"/>
      <c r="C177" s="218"/>
      <c r="D177" s="197" t="s">
        <v>180</v>
      </c>
      <c r="E177" s="219" t="s">
        <v>79</v>
      </c>
      <c r="F177" s="220" t="s">
        <v>183</v>
      </c>
      <c r="G177" s="218"/>
      <c r="H177" s="221">
        <v>1045.4000000000001</v>
      </c>
      <c r="I177" s="222"/>
      <c r="J177" s="218"/>
      <c r="K177" s="218"/>
      <c r="L177" s="223"/>
      <c r="M177" s="224"/>
      <c r="N177" s="225"/>
      <c r="O177" s="225"/>
      <c r="P177" s="225"/>
      <c r="Q177" s="225"/>
      <c r="R177" s="225"/>
      <c r="S177" s="225"/>
      <c r="T177" s="226"/>
      <c r="AT177" s="227" t="s">
        <v>180</v>
      </c>
      <c r="AU177" s="227" t="s">
        <v>90</v>
      </c>
      <c r="AV177" s="15" t="s">
        <v>178</v>
      </c>
      <c r="AW177" s="15" t="s">
        <v>42</v>
      </c>
      <c r="AX177" s="15" t="s">
        <v>88</v>
      </c>
      <c r="AY177" s="227" t="s">
        <v>171</v>
      </c>
    </row>
    <row r="178" spans="1:65" s="2" customFormat="1" ht="24.2" customHeight="1" x14ac:dyDescent="0.2">
      <c r="A178" s="37"/>
      <c r="B178" s="38"/>
      <c r="C178" s="182" t="s">
        <v>293</v>
      </c>
      <c r="D178" s="182" t="s">
        <v>173</v>
      </c>
      <c r="E178" s="183" t="s">
        <v>986</v>
      </c>
      <c r="F178" s="184" t="s">
        <v>987</v>
      </c>
      <c r="G178" s="185" t="s">
        <v>127</v>
      </c>
      <c r="H178" s="186">
        <v>1045.4000000000001</v>
      </c>
      <c r="I178" s="187"/>
      <c r="J178" s="188">
        <f>ROUND(I178*H178,2)</f>
        <v>0</v>
      </c>
      <c r="K178" s="184" t="s">
        <v>196</v>
      </c>
      <c r="L178" s="42"/>
      <c r="M178" s="189" t="s">
        <v>79</v>
      </c>
      <c r="N178" s="190" t="s">
        <v>51</v>
      </c>
      <c r="O178" s="67"/>
      <c r="P178" s="191">
        <f>O178*H178</f>
        <v>0</v>
      </c>
      <c r="Q178" s="191">
        <v>0</v>
      </c>
      <c r="R178" s="191">
        <f>Q178*H178</f>
        <v>0</v>
      </c>
      <c r="S178" s="191">
        <v>0</v>
      </c>
      <c r="T178" s="192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193" t="s">
        <v>178</v>
      </c>
      <c r="AT178" s="193" t="s">
        <v>173</v>
      </c>
      <c r="AU178" s="193" t="s">
        <v>90</v>
      </c>
      <c r="AY178" s="19" t="s">
        <v>171</v>
      </c>
      <c r="BE178" s="194">
        <f>IF(N178="základní",J178,0)</f>
        <v>0</v>
      </c>
      <c r="BF178" s="194">
        <f>IF(N178="snížená",J178,0)</f>
        <v>0</v>
      </c>
      <c r="BG178" s="194">
        <f>IF(N178="zákl. přenesená",J178,0)</f>
        <v>0</v>
      </c>
      <c r="BH178" s="194">
        <f>IF(N178="sníž. přenesená",J178,0)</f>
        <v>0</v>
      </c>
      <c r="BI178" s="194">
        <f>IF(N178="nulová",J178,0)</f>
        <v>0</v>
      </c>
      <c r="BJ178" s="19" t="s">
        <v>88</v>
      </c>
      <c r="BK178" s="194">
        <f>ROUND(I178*H178,2)</f>
        <v>0</v>
      </c>
      <c r="BL178" s="19" t="s">
        <v>178</v>
      </c>
      <c r="BM178" s="193" t="s">
        <v>988</v>
      </c>
    </row>
    <row r="179" spans="1:65" s="2" customFormat="1" x14ac:dyDescent="0.2">
      <c r="A179" s="37"/>
      <c r="B179" s="38"/>
      <c r="C179" s="39"/>
      <c r="D179" s="228" t="s">
        <v>198</v>
      </c>
      <c r="E179" s="39"/>
      <c r="F179" s="229" t="s">
        <v>989</v>
      </c>
      <c r="G179" s="39"/>
      <c r="H179" s="39"/>
      <c r="I179" s="230"/>
      <c r="J179" s="39"/>
      <c r="K179" s="39"/>
      <c r="L179" s="42"/>
      <c r="M179" s="231"/>
      <c r="N179" s="232"/>
      <c r="O179" s="67"/>
      <c r="P179" s="67"/>
      <c r="Q179" s="67"/>
      <c r="R179" s="67"/>
      <c r="S179" s="67"/>
      <c r="T179" s="68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9" t="s">
        <v>198</v>
      </c>
      <c r="AU179" s="19" t="s">
        <v>90</v>
      </c>
    </row>
    <row r="180" spans="1:65" s="13" customFormat="1" x14ac:dyDescent="0.2">
      <c r="B180" s="195"/>
      <c r="C180" s="196"/>
      <c r="D180" s="197" t="s">
        <v>180</v>
      </c>
      <c r="E180" s="198" t="s">
        <v>79</v>
      </c>
      <c r="F180" s="199" t="s">
        <v>911</v>
      </c>
      <c r="G180" s="196"/>
      <c r="H180" s="198" t="s">
        <v>79</v>
      </c>
      <c r="I180" s="200"/>
      <c r="J180" s="196"/>
      <c r="K180" s="196"/>
      <c r="L180" s="201"/>
      <c r="M180" s="202"/>
      <c r="N180" s="203"/>
      <c r="O180" s="203"/>
      <c r="P180" s="203"/>
      <c r="Q180" s="203"/>
      <c r="R180" s="203"/>
      <c r="S180" s="203"/>
      <c r="T180" s="204"/>
      <c r="AT180" s="205" t="s">
        <v>180</v>
      </c>
      <c r="AU180" s="205" t="s">
        <v>90</v>
      </c>
      <c r="AV180" s="13" t="s">
        <v>88</v>
      </c>
      <c r="AW180" s="13" t="s">
        <v>42</v>
      </c>
      <c r="AX180" s="13" t="s">
        <v>81</v>
      </c>
      <c r="AY180" s="205" t="s">
        <v>171</v>
      </c>
    </row>
    <row r="181" spans="1:65" s="14" customFormat="1" x14ac:dyDescent="0.2">
      <c r="B181" s="206"/>
      <c r="C181" s="207"/>
      <c r="D181" s="197" t="s">
        <v>180</v>
      </c>
      <c r="E181" s="208" t="s">
        <v>79</v>
      </c>
      <c r="F181" s="209" t="s">
        <v>943</v>
      </c>
      <c r="G181" s="207"/>
      <c r="H181" s="210">
        <v>1045.4000000000001</v>
      </c>
      <c r="I181" s="211"/>
      <c r="J181" s="207"/>
      <c r="K181" s="207"/>
      <c r="L181" s="212"/>
      <c r="M181" s="213"/>
      <c r="N181" s="214"/>
      <c r="O181" s="214"/>
      <c r="P181" s="214"/>
      <c r="Q181" s="214"/>
      <c r="R181" s="214"/>
      <c r="S181" s="214"/>
      <c r="T181" s="215"/>
      <c r="AT181" s="216" t="s">
        <v>180</v>
      </c>
      <c r="AU181" s="216" t="s">
        <v>90</v>
      </c>
      <c r="AV181" s="14" t="s">
        <v>90</v>
      </c>
      <c r="AW181" s="14" t="s">
        <v>42</v>
      </c>
      <c r="AX181" s="14" t="s">
        <v>81</v>
      </c>
      <c r="AY181" s="216" t="s">
        <v>171</v>
      </c>
    </row>
    <row r="182" spans="1:65" s="15" customFormat="1" x14ac:dyDescent="0.2">
      <c r="B182" s="217"/>
      <c r="C182" s="218"/>
      <c r="D182" s="197" t="s">
        <v>180</v>
      </c>
      <c r="E182" s="219" t="s">
        <v>79</v>
      </c>
      <c r="F182" s="220" t="s">
        <v>183</v>
      </c>
      <c r="G182" s="218"/>
      <c r="H182" s="221">
        <v>1045.4000000000001</v>
      </c>
      <c r="I182" s="222"/>
      <c r="J182" s="218"/>
      <c r="K182" s="218"/>
      <c r="L182" s="223"/>
      <c r="M182" s="224"/>
      <c r="N182" s="225"/>
      <c r="O182" s="225"/>
      <c r="P182" s="225"/>
      <c r="Q182" s="225"/>
      <c r="R182" s="225"/>
      <c r="S182" s="225"/>
      <c r="T182" s="226"/>
      <c r="AT182" s="227" t="s">
        <v>180</v>
      </c>
      <c r="AU182" s="227" t="s">
        <v>90</v>
      </c>
      <c r="AV182" s="15" t="s">
        <v>178</v>
      </c>
      <c r="AW182" s="15" t="s">
        <v>42</v>
      </c>
      <c r="AX182" s="15" t="s">
        <v>88</v>
      </c>
      <c r="AY182" s="227" t="s">
        <v>171</v>
      </c>
    </row>
    <row r="183" spans="1:65" s="2" customFormat="1" ht="37.9" customHeight="1" x14ac:dyDescent="0.2">
      <c r="A183" s="37"/>
      <c r="B183" s="38"/>
      <c r="C183" s="182" t="s">
        <v>301</v>
      </c>
      <c r="D183" s="182" t="s">
        <v>173</v>
      </c>
      <c r="E183" s="183" t="s">
        <v>990</v>
      </c>
      <c r="F183" s="184" t="s">
        <v>991</v>
      </c>
      <c r="G183" s="185" t="s">
        <v>127</v>
      </c>
      <c r="H183" s="186">
        <v>33.299999999999997</v>
      </c>
      <c r="I183" s="187"/>
      <c r="J183" s="188">
        <f>ROUND(I183*H183,2)</f>
        <v>0</v>
      </c>
      <c r="K183" s="184" t="s">
        <v>196</v>
      </c>
      <c r="L183" s="42"/>
      <c r="M183" s="189" t="s">
        <v>79</v>
      </c>
      <c r="N183" s="190" t="s">
        <v>51</v>
      </c>
      <c r="O183" s="67"/>
      <c r="P183" s="191">
        <f>O183*H183</f>
        <v>0</v>
      </c>
      <c r="Q183" s="191">
        <v>0.25083</v>
      </c>
      <c r="R183" s="191">
        <f>Q183*H183</f>
        <v>8.3526389999999999</v>
      </c>
      <c r="S183" s="191">
        <v>0</v>
      </c>
      <c r="T183" s="192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193" t="s">
        <v>178</v>
      </c>
      <c r="AT183" s="193" t="s">
        <v>173</v>
      </c>
      <c r="AU183" s="193" t="s">
        <v>90</v>
      </c>
      <c r="AY183" s="19" t="s">
        <v>171</v>
      </c>
      <c r="BE183" s="194">
        <f>IF(N183="základní",J183,0)</f>
        <v>0</v>
      </c>
      <c r="BF183" s="194">
        <f>IF(N183="snížená",J183,0)</f>
        <v>0</v>
      </c>
      <c r="BG183" s="194">
        <f>IF(N183="zákl. přenesená",J183,0)</f>
        <v>0</v>
      </c>
      <c r="BH183" s="194">
        <f>IF(N183="sníž. přenesená",J183,0)</f>
        <v>0</v>
      </c>
      <c r="BI183" s="194">
        <f>IF(N183="nulová",J183,0)</f>
        <v>0</v>
      </c>
      <c r="BJ183" s="19" t="s">
        <v>88</v>
      </c>
      <c r="BK183" s="194">
        <f>ROUND(I183*H183,2)</f>
        <v>0</v>
      </c>
      <c r="BL183" s="19" t="s">
        <v>178</v>
      </c>
      <c r="BM183" s="193" t="s">
        <v>992</v>
      </c>
    </row>
    <row r="184" spans="1:65" s="2" customFormat="1" x14ac:dyDescent="0.2">
      <c r="A184" s="37"/>
      <c r="B184" s="38"/>
      <c r="C184" s="39"/>
      <c r="D184" s="228" t="s">
        <v>198</v>
      </c>
      <c r="E184" s="39"/>
      <c r="F184" s="229" t="s">
        <v>993</v>
      </c>
      <c r="G184" s="39"/>
      <c r="H184" s="39"/>
      <c r="I184" s="230"/>
      <c r="J184" s="39"/>
      <c r="K184" s="39"/>
      <c r="L184" s="42"/>
      <c r="M184" s="231"/>
      <c r="N184" s="232"/>
      <c r="O184" s="67"/>
      <c r="P184" s="67"/>
      <c r="Q184" s="67"/>
      <c r="R184" s="67"/>
      <c r="S184" s="67"/>
      <c r="T184" s="68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9" t="s">
        <v>198</v>
      </c>
      <c r="AU184" s="19" t="s">
        <v>90</v>
      </c>
    </row>
    <row r="185" spans="1:65" s="13" customFormat="1" x14ac:dyDescent="0.2">
      <c r="B185" s="195"/>
      <c r="C185" s="196"/>
      <c r="D185" s="197" t="s">
        <v>180</v>
      </c>
      <c r="E185" s="198" t="s">
        <v>79</v>
      </c>
      <c r="F185" s="199" t="s">
        <v>911</v>
      </c>
      <c r="G185" s="196"/>
      <c r="H185" s="198" t="s">
        <v>79</v>
      </c>
      <c r="I185" s="200"/>
      <c r="J185" s="196"/>
      <c r="K185" s="196"/>
      <c r="L185" s="201"/>
      <c r="M185" s="202"/>
      <c r="N185" s="203"/>
      <c r="O185" s="203"/>
      <c r="P185" s="203"/>
      <c r="Q185" s="203"/>
      <c r="R185" s="203"/>
      <c r="S185" s="203"/>
      <c r="T185" s="204"/>
      <c r="AT185" s="205" t="s">
        <v>180</v>
      </c>
      <c r="AU185" s="205" t="s">
        <v>90</v>
      </c>
      <c r="AV185" s="13" t="s">
        <v>88</v>
      </c>
      <c r="AW185" s="13" t="s">
        <v>42</v>
      </c>
      <c r="AX185" s="13" t="s">
        <v>81</v>
      </c>
      <c r="AY185" s="205" t="s">
        <v>171</v>
      </c>
    </row>
    <row r="186" spans="1:65" s="14" customFormat="1" x14ac:dyDescent="0.2">
      <c r="B186" s="206"/>
      <c r="C186" s="207"/>
      <c r="D186" s="197" t="s">
        <v>180</v>
      </c>
      <c r="E186" s="208" t="s">
        <v>79</v>
      </c>
      <c r="F186" s="209" t="s">
        <v>901</v>
      </c>
      <c r="G186" s="207"/>
      <c r="H186" s="210">
        <v>33.299999999999997</v>
      </c>
      <c r="I186" s="211"/>
      <c r="J186" s="207"/>
      <c r="K186" s="207"/>
      <c r="L186" s="212"/>
      <c r="M186" s="213"/>
      <c r="N186" s="214"/>
      <c r="O186" s="214"/>
      <c r="P186" s="214"/>
      <c r="Q186" s="214"/>
      <c r="R186" s="214"/>
      <c r="S186" s="214"/>
      <c r="T186" s="215"/>
      <c r="AT186" s="216" t="s">
        <v>180</v>
      </c>
      <c r="AU186" s="216" t="s">
        <v>90</v>
      </c>
      <c r="AV186" s="14" t="s">
        <v>90</v>
      </c>
      <c r="AW186" s="14" t="s">
        <v>42</v>
      </c>
      <c r="AX186" s="14" t="s">
        <v>81</v>
      </c>
      <c r="AY186" s="216" t="s">
        <v>171</v>
      </c>
    </row>
    <row r="187" spans="1:65" s="15" customFormat="1" x14ac:dyDescent="0.2">
      <c r="B187" s="217"/>
      <c r="C187" s="218"/>
      <c r="D187" s="197" t="s">
        <v>180</v>
      </c>
      <c r="E187" s="219" t="s">
        <v>79</v>
      </c>
      <c r="F187" s="220" t="s">
        <v>183</v>
      </c>
      <c r="G187" s="218"/>
      <c r="H187" s="221">
        <v>33.299999999999997</v>
      </c>
      <c r="I187" s="222"/>
      <c r="J187" s="218"/>
      <c r="K187" s="218"/>
      <c r="L187" s="223"/>
      <c r="M187" s="224"/>
      <c r="N187" s="225"/>
      <c r="O187" s="225"/>
      <c r="P187" s="225"/>
      <c r="Q187" s="225"/>
      <c r="R187" s="225"/>
      <c r="S187" s="225"/>
      <c r="T187" s="226"/>
      <c r="AT187" s="227" t="s">
        <v>180</v>
      </c>
      <c r="AU187" s="227" t="s">
        <v>90</v>
      </c>
      <c r="AV187" s="15" t="s">
        <v>178</v>
      </c>
      <c r="AW187" s="15" t="s">
        <v>42</v>
      </c>
      <c r="AX187" s="15" t="s">
        <v>88</v>
      </c>
      <c r="AY187" s="227" t="s">
        <v>171</v>
      </c>
    </row>
    <row r="188" spans="1:65" s="2" customFormat="1" ht="16.5" customHeight="1" x14ac:dyDescent="0.2">
      <c r="A188" s="37"/>
      <c r="B188" s="38"/>
      <c r="C188" s="233" t="s">
        <v>305</v>
      </c>
      <c r="D188" s="233" t="s">
        <v>202</v>
      </c>
      <c r="E188" s="234" t="s">
        <v>994</v>
      </c>
      <c r="F188" s="235" t="s">
        <v>995</v>
      </c>
      <c r="G188" s="236" t="s">
        <v>127</v>
      </c>
      <c r="H188" s="237">
        <v>16.983000000000001</v>
      </c>
      <c r="I188" s="238"/>
      <c r="J188" s="239">
        <f>ROUND(I188*H188,2)</f>
        <v>0</v>
      </c>
      <c r="K188" s="235" t="s">
        <v>196</v>
      </c>
      <c r="L188" s="240"/>
      <c r="M188" s="241" t="s">
        <v>79</v>
      </c>
      <c r="N188" s="242" t="s">
        <v>51</v>
      </c>
      <c r="O188" s="67"/>
      <c r="P188" s="191">
        <f>O188*H188</f>
        <v>0</v>
      </c>
      <c r="Q188" s="191">
        <v>0.222</v>
      </c>
      <c r="R188" s="191">
        <f>Q188*H188</f>
        <v>3.7702260000000001</v>
      </c>
      <c r="S188" s="191">
        <v>0</v>
      </c>
      <c r="T188" s="192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193" t="s">
        <v>205</v>
      </c>
      <c r="AT188" s="193" t="s">
        <v>202</v>
      </c>
      <c r="AU188" s="193" t="s">
        <v>90</v>
      </c>
      <c r="AY188" s="19" t="s">
        <v>171</v>
      </c>
      <c r="BE188" s="194">
        <f>IF(N188="základní",J188,0)</f>
        <v>0</v>
      </c>
      <c r="BF188" s="194">
        <f>IF(N188="snížená",J188,0)</f>
        <v>0</v>
      </c>
      <c r="BG188" s="194">
        <f>IF(N188="zákl. přenesená",J188,0)</f>
        <v>0</v>
      </c>
      <c r="BH188" s="194">
        <f>IF(N188="sníž. přenesená",J188,0)</f>
        <v>0</v>
      </c>
      <c r="BI188" s="194">
        <f>IF(N188="nulová",J188,0)</f>
        <v>0</v>
      </c>
      <c r="BJ188" s="19" t="s">
        <v>88</v>
      </c>
      <c r="BK188" s="194">
        <f>ROUND(I188*H188,2)</f>
        <v>0</v>
      </c>
      <c r="BL188" s="19" t="s">
        <v>178</v>
      </c>
      <c r="BM188" s="193" t="s">
        <v>996</v>
      </c>
    </row>
    <row r="189" spans="1:65" s="13" customFormat="1" x14ac:dyDescent="0.2">
      <c r="B189" s="195"/>
      <c r="C189" s="196"/>
      <c r="D189" s="197" t="s">
        <v>180</v>
      </c>
      <c r="E189" s="198" t="s">
        <v>79</v>
      </c>
      <c r="F189" s="199" t="s">
        <v>911</v>
      </c>
      <c r="G189" s="196"/>
      <c r="H189" s="198" t="s">
        <v>79</v>
      </c>
      <c r="I189" s="200"/>
      <c r="J189" s="196"/>
      <c r="K189" s="196"/>
      <c r="L189" s="201"/>
      <c r="M189" s="202"/>
      <c r="N189" s="203"/>
      <c r="O189" s="203"/>
      <c r="P189" s="203"/>
      <c r="Q189" s="203"/>
      <c r="R189" s="203"/>
      <c r="S189" s="203"/>
      <c r="T189" s="204"/>
      <c r="AT189" s="205" t="s">
        <v>180</v>
      </c>
      <c r="AU189" s="205" t="s">
        <v>90</v>
      </c>
      <c r="AV189" s="13" t="s">
        <v>88</v>
      </c>
      <c r="AW189" s="13" t="s">
        <v>42</v>
      </c>
      <c r="AX189" s="13" t="s">
        <v>81</v>
      </c>
      <c r="AY189" s="205" t="s">
        <v>171</v>
      </c>
    </row>
    <row r="190" spans="1:65" s="14" customFormat="1" x14ac:dyDescent="0.2">
      <c r="B190" s="206"/>
      <c r="C190" s="207"/>
      <c r="D190" s="197" t="s">
        <v>180</v>
      </c>
      <c r="E190" s="208" t="s">
        <v>79</v>
      </c>
      <c r="F190" s="209" t="s">
        <v>997</v>
      </c>
      <c r="G190" s="207"/>
      <c r="H190" s="210">
        <v>16.649999999999999</v>
      </c>
      <c r="I190" s="211"/>
      <c r="J190" s="207"/>
      <c r="K190" s="207"/>
      <c r="L190" s="212"/>
      <c r="M190" s="213"/>
      <c r="N190" s="214"/>
      <c r="O190" s="214"/>
      <c r="P190" s="214"/>
      <c r="Q190" s="214"/>
      <c r="R190" s="214"/>
      <c r="S190" s="214"/>
      <c r="T190" s="215"/>
      <c r="AT190" s="216" t="s">
        <v>180</v>
      </c>
      <c r="AU190" s="216" t="s">
        <v>90</v>
      </c>
      <c r="AV190" s="14" t="s">
        <v>90</v>
      </c>
      <c r="AW190" s="14" t="s">
        <v>42</v>
      </c>
      <c r="AX190" s="14" t="s">
        <v>81</v>
      </c>
      <c r="AY190" s="216" t="s">
        <v>171</v>
      </c>
    </row>
    <row r="191" spans="1:65" s="15" customFormat="1" x14ac:dyDescent="0.2">
      <c r="B191" s="217"/>
      <c r="C191" s="218"/>
      <c r="D191" s="197" t="s">
        <v>180</v>
      </c>
      <c r="E191" s="219" t="s">
        <v>79</v>
      </c>
      <c r="F191" s="220" t="s">
        <v>183</v>
      </c>
      <c r="G191" s="218"/>
      <c r="H191" s="221">
        <v>16.649999999999999</v>
      </c>
      <c r="I191" s="222"/>
      <c r="J191" s="218"/>
      <c r="K191" s="218"/>
      <c r="L191" s="223"/>
      <c r="M191" s="224"/>
      <c r="N191" s="225"/>
      <c r="O191" s="225"/>
      <c r="P191" s="225"/>
      <c r="Q191" s="225"/>
      <c r="R191" s="225"/>
      <c r="S191" s="225"/>
      <c r="T191" s="226"/>
      <c r="AT191" s="227" t="s">
        <v>180</v>
      </c>
      <c r="AU191" s="227" t="s">
        <v>90</v>
      </c>
      <c r="AV191" s="15" t="s">
        <v>178</v>
      </c>
      <c r="AW191" s="15" t="s">
        <v>42</v>
      </c>
      <c r="AX191" s="15" t="s">
        <v>88</v>
      </c>
      <c r="AY191" s="227" t="s">
        <v>171</v>
      </c>
    </row>
    <row r="192" spans="1:65" s="14" customFormat="1" x14ac:dyDescent="0.2">
      <c r="B192" s="206"/>
      <c r="C192" s="207"/>
      <c r="D192" s="197" t="s">
        <v>180</v>
      </c>
      <c r="E192" s="207"/>
      <c r="F192" s="209" t="s">
        <v>998</v>
      </c>
      <c r="G192" s="207"/>
      <c r="H192" s="210">
        <v>16.983000000000001</v>
      </c>
      <c r="I192" s="211"/>
      <c r="J192" s="207"/>
      <c r="K192" s="207"/>
      <c r="L192" s="212"/>
      <c r="M192" s="213"/>
      <c r="N192" s="214"/>
      <c r="O192" s="214"/>
      <c r="P192" s="214"/>
      <c r="Q192" s="214"/>
      <c r="R192" s="214"/>
      <c r="S192" s="214"/>
      <c r="T192" s="215"/>
      <c r="AT192" s="216" t="s">
        <v>180</v>
      </c>
      <c r="AU192" s="216" t="s">
        <v>90</v>
      </c>
      <c r="AV192" s="14" t="s">
        <v>90</v>
      </c>
      <c r="AW192" s="14" t="s">
        <v>4</v>
      </c>
      <c r="AX192" s="14" t="s">
        <v>88</v>
      </c>
      <c r="AY192" s="216" t="s">
        <v>171</v>
      </c>
    </row>
    <row r="193" spans="1:65" s="2" customFormat="1" ht="37.9" customHeight="1" x14ac:dyDescent="0.2">
      <c r="A193" s="37"/>
      <c r="B193" s="38"/>
      <c r="C193" s="182" t="s">
        <v>311</v>
      </c>
      <c r="D193" s="182" t="s">
        <v>173</v>
      </c>
      <c r="E193" s="183" t="s">
        <v>999</v>
      </c>
      <c r="F193" s="184" t="s">
        <v>1000</v>
      </c>
      <c r="G193" s="185" t="s">
        <v>127</v>
      </c>
      <c r="H193" s="186">
        <v>21.3</v>
      </c>
      <c r="I193" s="187"/>
      <c r="J193" s="188">
        <f>ROUND(I193*H193,2)</f>
        <v>0</v>
      </c>
      <c r="K193" s="184" t="s">
        <v>196</v>
      </c>
      <c r="L193" s="42"/>
      <c r="M193" s="189" t="s">
        <v>79</v>
      </c>
      <c r="N193" s="190" t="s">
        <v>51</v>
      </c>
      <c r="O193" s="67"/>
      <c r="P193" s="191">
        <f>O193*H193</f>
        <v>0</v>
      </c>
      <c r="Q193" s="191">
        <v>8.9219999999999994E-2</v>
      </c>
      <c r="R193" s="191">
        <f>Q193*H193</f>
        <v>1.9003859999999999</v>
      </c>
      <c r="S193" s="191">
        <v>0</v>
      </c>
      <c r="T193" s="192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193" t="s">
        <v>178</v>
      </c>
      <c r="AT193" s="193" t="s">
        <v>173</v>
      </c>
      <c r="AU193" s="193" t="s">
        <v>90</v>
      </c>
      <c r="AY193" s="19" t="s">
        <v>171</v>
      </c>
      <c r="BE193" s="194">
        <f>IF(N193="základní",J193,0)</f>
        <v>0</v>
      </c>
      <c r="BF193" s="194">
        <f>IF(N193="snížená",J193,0)</f>
        <v>0</v>
      </c>
      <c r="BG193" s="194">
        <f>IF(N193="zákl. přenesená",J193,0)</f>
        <v>0</v>
      </c>
      <c r="BH193" s="194">
        <f>IF(N193="sníž. přenesená",J193,0)</f>
        <v>0</v>
      </c>
      <c r="BI193" s="194">
        <f>IF(N193="nulová",J193,0)</f>
        <v>0</v>
      </c>
      <c r="BJ193" s="19" t="s">
        <v>88</v>
      </c>
      <c r="BK193" s="194">
        <f>ROUND(I193*H193,2)</f>
        <v>0</v>
      </c>
      <c r="BL193" s="19" t="s">
        <v>178</v>
      </c>
      <c r="BM193" s="193" t="s">
        <v>1001</v>
      </c>
    </row>
    <row r="194" spans="1:65" s="2" customFormat="1" x14ac:dyDescent="0.2">
      <c r="A194" s="37"/>
      <c r="B194" s="38"/>
      <c r="C194" s="39"/>
      <c r="D194" s="228" t="s">
        <v>198</v>
      </c>
      <c r="E194" s="39"/>
      <c r="F194" s="229" t="s">
        <v>1002</v>
      </c>
      <c r="G194" s="39"/>
      <c r="H194" s="39"/>
      <c r="I194" s="230"/>
      <c r="J194" s="39"/>
      <c r="K194" s="39"/>
      <c r="L194" s="42"/>
      <c r="M194" s="231"/>
      <c r="N194" s="232"/>
      <c r="O194" s="67"/>
      <c r="P194" s="67"/>
      <c r="Q194" s="67"/>
      <c r="R194" s="67"/>
      <c r="S194" s="67"/>
      <c r="T194" s="68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9" t="s">
        <v>198</v>
      </c>
      <c r="AU194" s="19" t="s">
        <v>90</v>
      </c>
    </row>
    <row r="195" spans="1:65" s="13" customFormat="1" x14ac:dyDescent="0.2">
      <c r="B195" s="195"/>
      <c r="C195" s="196"/>
      <c r="D195" s="197" t="s">
        <v>180</v>
      </c>
      <c r="E195" s="198" t="s">
        <v>79</v>
      </c>
      <c r="F195" s="199" t="s">
        <v>911</v>
      </c>
      <c r="G195" s="196"/>
      <c r="H195" s="198" t="s">
        <v>79</v>
      </c>
      <c r="I195" s="200"/>
      <c r="J195" s="196"/>
      <c r="K195" s="196"/>
      <c r="L195" s="201"/>
      <c r="M195" s="202"/>
      <c r="N195" s="203"/>
      <c r="O195" s="203"/>
      <c r="P195" s="203"/>
      <c r="Q195" s="203"/>
      <c r="R195" s="203"/>
      <c r="S195" s="203"/>
      <c r="T195" s="204"/>
      <c r="AT195" s="205" t="s">
        <v>180</v>
      </c>
      <c r="AU195" s="205" t="s">
        <v>90</v>
      </c>
      <c r="AV195" s="13" t="s">
        <v>88</v>
      </c>
      <c r="AW195" s="13" t="s">
        <v>42</v>
      </c>
      <c r="AX195" s="13" t="s">
        <v>81</v>
      </c>
      <c r="AY195" s="205" t="s">
        <v>171</v>
      </c>
    </row>
    <row r="196" spans="1:65" s="14" customFormat="1" x14ac:dyDescent="0.2">
      <c r="B196" s="206"/>
      <c r="C196" s="207"/>
      <c r="D196" s="197" t="s">
        <v>180</v>
      </c>
      <c r="E196" s="208" t="s">
        <v>79</v>
      </c>
      <c r="F196" s="209" t="s">
        <v>892</v>
      </c>
      <c r="G196" s="207"/>
      <c r="H196" s="210">
        <v>21.3</v>
      </c>
      <c r="I196" s="211"/>
      <c r="J196" s="207"/>
      <c r="K196" s="207"/>
      <c r="L196" s="212"/>
      <c r="M196" s="213"/>
      <c r="N196" s="214"/>
      <c r="O196" s="214"/>
      <c r="P196" s="214"/>
      <c r="Q196" s="214"/>
      <c r="R196" s="214"/>
      <c r="S196" s="214"/>
      <c r="T196" s="215"/>
      <c r="AT196" s="216" t="s">
        <v>180</v>
      </c>
      <c r="AU196" s="216" t="s">
        <v>90</v>
      </c>
      <c r="AV196" s="14" t="s">
        <v>90</v>
      </c>
      <c r="AW196" s="14" t="s">
        <v>42</v>
      </c>
      <c r="AX196" s="14" t="s">
        <v>81</v>
      </c>
      <c r="AY196" s="216" t="s">
        <v>171</v>
      </c>
    </row>
    <row r="197" spans="1:65" s="15" customFormat="1" x14ac:dyDescent="0.2">
      <c r="B197" s="217"/>
      <c r="C197" s="218"/>
      <c r="D197" s="197" t="s">
        <v>180</v>
      </c>
      <c r="E197" s="219" t="s">
        <v>79</v>
      </c>
      <c r="F197" s="220" t="s">
        <v>183</v>
      </c>
      <c r="G197" s="218"/>
      <c r="H197" s="221">
        <v>21.3</v>
      </c>
      <c r="I197" s="222"/>
      <c r="J197" s="218"/>
      <c r="K197" s="218"/>
      <c r="L197" s="223"/>
      <c r="M197" s="224"/>
      <c r="N197" s="225"/>
      <c r="O197" s="225"/>
      <c r="P197" s="225"/>
      <c r="Q197" s="225"/>
      <c r="R197" s="225"/>
      <c r="S197" s="225"/>
      <c r="T197" s="226"/>
      <c r="AT197" s="227" t="s">
        <v>180</v>
      </c>
      <c r="AU197" s="227" t="s">
        <v>90</v>
      </c>
      <c r="AV197" s="15" t="s">
        <v>178</v>
      </c>
      <c r="AW197" s="15" t="s">
        <v>42</v>
      </c>
      <c r="AX197" s="15" t="s">
        <v>88</v>
      </c>
      <c r="AY197" s="227" t="s">
        <v>171</v>
      </c>
    </row>
    <row r="198" spans="1:65" s="2" customFormat="1" ht="16.5" customHeight="1" x14ac:dyDescent="0.2">
      <c r="A198" s="37"/>
      <c r="B198" s="38"/>
      <c r="C198" s="233" t="s">
        <v>7</v>
      </c>
      <c r="D198" s="233" t="s">
        <v>202</v>
      </c>
      <c r="E198" s="234" t="s">
        <v>1003</v>
      </c>
      <c r="F198" s="235" t="s">
        <v>1004</v>
      </c>
      <c r="G198" s="236" t="s">
        <v>127</v>
      </c>
      <c r="H198" s="237">
        <v>10.97</v>
      </c>
      <c r="I198" s="238"/>
      <c r="J198" s="239">
        <f>ROUND(I198*H198,2)</f>
        <v>0</v>
      </c>
      <c r="K198" s="235" t="s">
        <v>196</v>
      </c>
      <c r="L198" s="240"/>
      <c r="M198" s="241" t="s">
        <v>79</v>
      </c>
      <c r="N198" s="242" t="s">
        <v>51</v>
      </c>
      <c r="O198" s="67"/>
      <c r="P198" s="191">
        <f>O198*H198</f>
        <v>0</v>
      </c>
      <c r="Q198" s="191">
        <v>0.113</v>
      </c>
      <c r="R198" s="191">
        <f>Q198*H198</f>
        <v>1.2396100000000001</v>
      </c>
      <c r="S198" s="191">
        <v>0</v>
      </c>
      <c r="T198" s="192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193" t="s">
        <v>205</v>
      </c>
      <c r="AT198" s="193" t="s">
        <v>202</v>
      </c>
      <c r="AU198" s="193" t="s">
        <v>90</v>
      </c>
      <c r="AY198" s="19" t="s">
        <v>171</v>
      </c>
      <c r="BE198" s="194">
        <f>IF(N198="základní",J198,0)</f>
        <v>0</v>
      </c>
      <c r="BF198" s="194">
        <f>IF(N198="snížená",J198,0)</f>
        <v>0</v>
      </c>
      <c r="BG198" s="194">
        <f>IF(N198="zákl. přenesená",J198,0)</f>
        <v>0</v>
      </c>
      <c r="BH198" s="194">
        <f>IF(N198="sníž. přenesená",J198,0)</f>
        <v>0</v>
      </c>
      <c r="BI198" s="194">
        <f>IF(N198="nulová",J198,0)</f>
        <v>0</v>
      </c>
      <c r="BJ198" s="19" t="s">
        <v>88</v>
      </c>
      <c r="BK198" s="194">
        <f>ROUND(I198*H198,2)</f>
        <v>0</v>
      </c>
      <c r="BL198" s="19" t="s">
        <v>178</v>
      </c>
      <c r="BM198" s="193" t="s">
        <v>1005</v>
      </c>
    </row>
    <row r="199" spans="1:65" s="13" customFormat="1" x14ac:dyDescent="0.2">
      <c r="B199" s="195"/>
      <c r="C199" s="196"/>
      <c r="D199" s="197" t="s">
        <v>180</v>
      </c>
      <c r="E199" s="198" t="s">
        <v>79</v>
      </c>
      <c r="F199" s="199" t="s">
        <v>911</v>
      </c>
      <c r="G199" s="196"/>
      <c r="H199" s="198" t="s">
        <v>79</v>
      </c>
      <c r="I199" s="200"/>
      <c r="J199" s="196"/>
      <c r="K199" s="196"/>
      <c r="L199" s="201"/>
      <c r="M199" s="202"/>
      <c r="N199" s="203"/>
      <c r="O199" s="203"/>
      <c r="P199" s="203"/>
      <c r="Q199" s="203"/>
      <c r="R199" s="203"/>
      <c r="S199" s="203"/>
      <c r="T199" s="204"/>
      <c r="AT199" s="205" t="s">
        <v>180</v>
      </c>
      <c r="AU199" s="205" t="s">
        <v>90</v>
      </c>
      <c r="AV199" s="13" t="s">
        <v>88</v>
      </c>
      <c r="AW199" s="13" t="s">
        <v>42</v>
      </c>
      <c r="AX199" s="13" t="s">
        <v>81</v>
      </c>
      <c r="AY199" s="205" t="s">
        <v>171</v>
      </c>
    </row>
    <row r="200" spans="1:65" s="14" customFormat="1" x14ac:dyDescent="0.2">
      <c r="B200" s="206"/>
      <c r="C200" s="207"/>
      <c r="D200" s="197" t="s">
        <v>180</v>
      </c>
      <c r="E200" s="208" t="s">
        <v>79</v>
      </c>
      <c r="F200" s="209" t="s">
        <v>1006</v>
      </c>
      <c r="G200" s="207"/>
      <c r="H200" s="210">
        <v>10.65</v>
      </c>
      <c r="I200" s="211"/>
      <c r="J200" s="207"/>
      <c r="K200" s="207"/>
      <c r="L200" s="212"/>
      <c r="M200" s="213"/>
      <c r="N200" s="214"/>
      <c r="O200" s="214"/>
      <c r="P200" s="214"/>
      <c r="Q200" s="214"/>
      <c r="R200" s="214"/>
      <c r="S200" s="214"/>
      <c r="T200" s="215"/>
      <c r="AT200" s="216" t="s">
        <v>180</v>
      </c>
      <c r="AU200" s="216" t="s">
        <v>90</v>
      </c>
      <c r="AV200" s="14" t="s">
        <v>90</v>
      </c>
      <c r="AW200" s="14" t="s">
        <v>42</v>
      </c>
      <c r="AX200" s="14" t="s">
        <v>81</v>
      </c>
      <c r="AY200" s="216" t="s">
        <v>171</v>
      </c>
    </row>
    <row r="201" spans="1:65" s="15" customFormat="1" x14ac:dyDescent="0.2">
      <c r="B201" s="217"/>
      <c r="C201" s="218"/>
      <c r="D201" s="197" t="s">
        <v>180</v>
      </c>
      <c r="E201" s="219" t="s">
        <v>79</v>
      </c>
      <c r="F201" s="220" t="s">
        <v>183</v>
      </c>
      <c r="G201" s="218"/>
      <c r="H201" s="221">
        <v>10.65</v>
      </c>
      <c r="I201" s="222"/>
      <c r="J201" s="218"/>
      <c r="K201" s="218"/>
      <c r="L201" s="223"/>
      <c r="M201" s="224"/>
      <c r="N201" s="225"/>
      <c r="O201" s="225"/>
      <c r="P201" s="225"/>
      <c r="Q201" s="225"/>
      <c r="R201" s="225"/>
      <c r="S201" s="225"/>
      <c r="T201" s="226"/>
      <c r="AT201" s="227" t="s">
        <v>180</v>
      </c>
      <c r="AU201" s="227" t="s">
        <v>90</v>
      </c>
      <c r="AV201" s="15" t="s">
        <v>178</v>
      </c>
      <c r="AW201" s="15" t="s">
        <v>42</v>
      </c>
      <c r="AX201" s="15" t="s">
        <v>88</v>
      </c>
      <c r="AY201" s="227" t="s">
        <v>171</v>
      </c>
    </row>
    <row r="202" spans="1:65" s="14" customFormat="1" x14ac:dyDescent="0.2">
      <c r="B202" s="206"/>
      <c r="C202" s="207"/>
      <c r="D202" s="197" t="s">
        <v>180</v>
      </c>
      <c r="E202" s="207"/>
      <c r="F202" s="209" t="s">
        <v>1007</v>
      </c>
      <c r="G202" s="207"/>
      <c r="H202" s="210">
        <v>10.97</v>
      </c>
      <c r="I202" s="211"/>
      <c r="J202" s="207"/>
      <c r="K202" s="207"/>
      <c r="L202" s="212"/>
      <c r="M202" s="213"/>
      <c r="N202" s="214"/>
      <c r="O202" s="214"/>
      <c r="P202" s="214"/>
      <c r="Q202" s="214"/>
      <c r="R202" s="214"/>
      <c r="S202" s="214"/>
      <c r="T202" s="215"/>
      <c r="AT202" s="216" t="s">
        <v>180</v>
      </c>
      <c r="AU202" s="216" t="s">
        <v>90</v>
      </c>
      <c r="AV202" s="14" t="s">
        <v>90</v>
      </c>
      <c r="AW202" s="14" t="s">
        <v>4</v>
      </c>
      <c r="AX202" s="14" t="s">
        <v>88</v>
      </c>
      <c r="AY202" s="216" t="s">
        <v>171</v>
      </c>
    </row>
    <row r="203" spans="1:65" s="2" customFormat="1" ht="44.25" customHeight="1" x14ac:dyDescent="0.2">
      <c r="A203" s="37"/>
      <c r="B203" s="38"/>
      <c r="C203" s="182" t="s">
        <v>329</v>
      </c>
      <c r="D203" s="182" t="s">
        <v>173</v>
      </c>
      <c r="E203" s="183" t="s">
        <v>1008</v>
      </c>
      <c r="F203" s="184" t="s">
        <v>1009</v>
      </c>
      <c r="G203" s="185" t="s">
        <v>127</v>
      </c>
      <c r="H203" s="186">
        <v>21.3</v>
      </c>
      <c r="I203" s="187"/>
      <c r="J203" s="188">
        <f>ROUND(I203*H203,2)</f>
        <v>0</v>
      </c>
      <c r="K203" s="184" t="s">
        <v>196</v>
      </c>
      <c r="L203" s="42"/>
      <c r="M203" s="189" t="s">
        <v>79</v>
      </c>
      <c r="N203" s="190" t="s">
        <v>51</v>
      </c>
      <c r="O203" s="67"/>
      <c r="P203" s="191">
        <f>O203*H203</f>
        <v>0</v>
      </c>
      <c r="Q203" s="191">
        <v>0</v>
      </c>
      <c r="R203" s="191">
        <f>Q203*H203</f>
        <v>0</v>
      </c>
      <c r="S203" s="191">
        <v>0</v>
      </c>
      <c r="T203" s="192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193" t="s">
        <v>178</v>
      </c>
      <c r="AT203" s="193" t="s">
        <v>173</v>
      </c>
      <c r="AU203" s="193" t="s">
        <v>90</v>
      </c>
      <c r="AY203" s="19" t="s">
        <v>171</v>
      </c>
      <c r="BE203" s="194">
        <f>IF(N203="základní",J203,0)</f>
        <v>0</v>
      </c>
      <c r="BF203" s="194">
        <f>IF(N203="snížená",J203,0)</f>
        <v>0</v>
      </c>
      <c r="BG203" s="194">
        <f>IF(N203="zákl. přenesená",J203,0)</f>
        <v>0</v>
      </c>
      <c r="BH203" s="194">
        <f>IF(N203="sníž. přenesená",J203,0)</f>
        <v>0</v>
      </c>
      <c r="BI203" s="194">
        <f>IF(N203="nulová",J203,0)</f>
        <v>0</v>
      </c>
      <c r="BJ203" s="19" t="s">
        <v>88</v>
      </c>
      <c r="BK203" s="194">
        <f>ROUND(I203*H203,2)</f>
        <v>0</v>
      </c>
      <c r="BL203" s="19" t="s">
        <v>178</v>
      </c>
      <c r="BM203" s="193" t="s">
        <v>1010</v>
      </c>
    </row>
    <row r="204" spans="1:65" s="2" customFormat="1" x14ac:dyDescent="0.2">
      <c r="A204" s="37"/>
      <c r="B204" s="38"/>
      <c r="C204" s="39"/>
      <c r="D204" s="228" t="s">
        <v>198</v>
      </c>
      <c r="E204" s="39"/>
      <c r="F204" s="229" t="s">
        <v>1011</v>
      </c>
      <c r="G204" s="39"/>
      <c r="H204" s="39"/>
      <c r="I204" s="230"/>
      <c r="J204" s="39"/>
      <c r="K204" s="39"/>
      <c r="L204" s="42"/>
      <c r="M204" s="231"/>
      <c r="N204" s="232"/>
      <c r="O204" s="67"/>
      <c r="P204" s="67"/>
      <c r="Q204" s="67"/>
      <c r="R204" s="67"/>
      <c r="S204" s="67"/>
      <c r="T204" s="68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9" t="s">
        <v>198</v>
      </c>
      <c r="AU204" s="19" t="s">
        <v>90</v>
      </c>
    </row>
    <row r="205" spans="1:65" s="13" customFormat="1" x14ac:dyDescent="0.2">
      <c r="B205" s="195"/>
      <c r="C205" s="196"/>
      <c r="D205" s="197" t="s">
        <v>180</v>
      </c>
      <c r="E205" s="198" t="s">
        <v>79</v>
      </c>
      <c r="F205" s="199" t="s">
        <v>911</v>
      </c>
      <c r="G205" s="196"/>
      <c r="H205" s="198" t="s">
        <v>79</v>
      </c>
      <c r="I205" s="200"/>
      <c r="J205" s="196"/>
      <c r="K205" s="196"/>
      <c r="L205" s="201"/>
      <c r="M205" s="202"/>
      <c r="N205" s="203"/>
      <c r="O205" s="203"/>
      <c r="P205" s="203"/>
      <c r="Q205" s="203"/>
      <c r="R205" s="203"/>
      <c r="S205" s="203"/>
      <c r="T205" s="204"/>
      <c r="AT205" s="205" t="s">
        <v>180</v>
      </c>
      <c r="AU205" s="205" t="s">
        <v>90</v>
      </c>
      <c r="AV205" s="13" t="s">
        <v>88</v>
      </c>
      <c r="AW205" s="13" t="s">
        <v>42</v>
      </c>
      <c r="AX205" s="13" t="s">
        <v>81</v>
      </c>
      <c r="AY205" s="205" t="s">
        <v>171</v>
      </c>
    </row>
    <row r="206" spans="1:65" s="14" customFormat="1" x14ac:dyDescent="0.2">
      <c r="B206" s="206"/>
      <c r="C206" s="207"/>
      <c r="D206" s="197" t="s">
        <v>180</v>
      </c>
      <c r="E206" s="208" t="s">
        <v>79</v>
      </c>
      <c r="F206" s="209" t="s">
        <v>892</v>
      </c>
      <c r="G206" s="207"/>
      <c r="H206" s="210">
        <v>21.3</v>
      </c>
      <c r="I206" s="211"/>
      <c r="J206" s="207"/>
      <c r="K206" s="207"/>
      <c r="L206" s="212"/>
      <c r="M206" s="213"/>
      <c r="N206" s="214"/>
      <c r="O206" s="214"/>
      <c r="P206" s="214"/>
      <c r="Q206" s="214"/>
      <c r="R206" s="214"/>
      <c r="S206" s="214"/>
      <c r="T206" s="215"/>
      <c r="AT206" s="216" t="s">
        <v>180</v>
      </c>
      <c r="AU206" s="216" t="s">
        <v>90</v>
      </c>
      <c r="AV206" s="14" t="s">
        <v>90</v>
      </c>
      <c r="AW206" s="14" t="s">
        <v>42</v>
      </c>
      <c r="AX206" s="14" t="s">
        <v>81</v>
      </c>
      <c r="AY206" s="216" t="s">
        <v>171</v>
      </c>
    </row>
    <row r="207" spans="1:65" s="15" customFormat="1" x14ac:dyDescent="0.2">
      <c r="B207" s="217"/>
      <c r="C207" s="218"/>
      <c r="D207" s="197" t="s">
        <v>180</v>
      </c>
      <c r="E207" s="219" t="s">
        <v>79</v>
      </c>
      <c r="F207" s="220" t="s">
        <v>183</v>
      </c>
      <c r="G207" s="218"/>
      <c r="H207" s="221">
        <v>21.3</v>
      </c>
      <c r="I207" s="222"/>
      <c r="J207" s="218"/>
      <c r="K207" s="218"/>
      <c r="L207" s="223"/>
      <c r="M207" s="224"/>
      <c r="N207" s="225"/>
      <c r="O207" s="225"/>
      <c r="P207" s="225"/>
      <c r="Q207" s="225"/>
      <c r="R207" s="225"/>
      <c r="S207" s="225"/>
      <c r="T207" s="226"/>
      <c r="AT207" s="227" t="s">
        <v>180</v>
      </c>
      <c r="AU207" s="227" t="s">
        <v>90</v>
      </c>
      <c r="AV207" s="15" t="s">
        <v>178</v>
      </c>
      <c r="AW207" s="15" t="s">
        <v>42</v>
      </c>
      <c r="AX207" s="15" t="s">
        <v>88</v>
      </c>
      <c r="AY207" s="227" t="s">
        <v>171</v>
      </c>
    </row>
    <row r="208" spans="1:65" s="12" customFormat="1" ht="22.9" customHeight="1" x14ac:dyDescent="0.2">
      <c r="B208" s="166"/>
      <c r="C208" s="167"/>
      <c r="D208" s="168" t="s">
        <v>80</v>
      </c>
      <c r="E208" s="180" t="s">
        <v>236</v>
      </c>
      <c r="F208" s="180" t="s">
        <v>611</v>
      </c>
      <c r="G208" s="167"/>
      <c r="H208" s="167"/>
      <c r="I208" s="170"/>
      <c r="J208" s="181">
        <f>BK208</f>
        <v>0</v>
      </c>
      <c r="K208" s="167"/>
      <c r="L208" s="172"/>
      <c r="M208" s="173"/>
      <c r="N208" s="174"/>
      <c r="O208" s="174"/>
      <c r="P208" s="175">
        <f>SUM(P209:P292)</f>
        <v>0</v>
      </c>
      <c r="Q208" s="174"/>
      <c r="R208" s="175">
        <f>SUM(R209:R292)</f>
        <v>9.3532719999999987</v>
      </c>
      <c r="S208" s="174"/>
      <c r="T208" s="176">
        <f>SUM(T209:T292)</f>
        <v>0.49199999999999999</v>
      </c>
      <c r="AR208" s="177" t="s">
        <v>88</v>
      </c>
      <c r="AT208" s="178" t="s">
        <v>80</v>
      </c>
      <c r="AU208" s="178" t="s">
        <v>88</v>
      </c>
      <c r="AY208" s="177" t="s">
        <v>171</v>
      </c>
      <c r="BK208" s="179">
        <f>SUM(BK209:BK292)</f>
        <v>0</v>
      </c>
    </row>
    <row r="209" spans="1:65" s="2" customFormat="1" ht="16.5" customHeight="1" x14ac:dyDescent="0.2">
      <c r="A209" s="37"/>
      <c r="B209" s="38"/>
      <c r="C209" s="182" t="s">
        <v>334</v>
      </c>
      <c r="D209" s="182" t="s">
        <v>173</v>
      </c>
      <c r="E209" s="183" t="s">
        <v>1012</v>
      </c>
      <c r="F209" s="184" t="s">
        <v>1013</v>
      </c>
      <c r="G209" s="185" t="s">
        <v>345</v>
      </c>
      <c r="H209" s="186">
        <v>5</v>
      </c>
      <c r="I209" s="187"/>
      <c r="J209" s="188">
        <f>ROUND(I209*H209,2)</f>
        <v>0</v>
      </c>
      <c r="K209" s="184" t="s">
        <v>196</v>
      </c>
      <c r="L209" s="42"/>
      <c r="M209" s="189" t="s">
        <v>79</v>
      </c>
      <c r="N209" s="190" t="s">
        <v>51</v>
      </c>
      <c r="O209" s="67"/>
      <c r="P209" s="191">
        <f>O209*H209</f>
        <v>0</v>
      </c>
      <c r="Q209" s="191">
        <v>6.9999999999999999E-4</v>
      </c>
      <c r="R209" s="191">
        <f>Q209*H209</f>
        <v>3.5000000000000001E-3</v>
      </c>
      <c r="S209" s="191">
        <v>0</v>
      </c>
      <c r="T209" s="192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193" t="s">
        <v>178</v>
      </c>
      <c r="AT209" s="193" t="s">
        <v>173</v>
      </c>
      <c r="AU209" s="193" t="s">
        <v>90</v>
      </c>
      <c r="AY209" s="19" t="s">
        <v>171</v>
      </c>
      <c r="BE209" s="194">
        <f>IF(N209="základní",J209,0)</f>
        <v>0</v>
      </c>
      <c r="BF209" s="194">
        <f>IF(N209="snížená",J209,0)</f>
        <v>0</v>
      </c>
      <c r="BG209" s="194">
        <f>IF(N209="zákl. přenesená",J209,0)</f>
        <v>0</v>
      </c>
      <c r="BH209" s="194">
        <f>IF(N209="sníž. přenesená",J209,0)</f>
        <v>0</v>
      </c>
      <c r="BI209" s="194">
        <f>IF(N209="nulová",J209,0)</f>
        <v>0</v>
      </c>
      <c r="BJ209" s="19" t="s">
        <v>88</v>
      </c>
      <c r="BK209" s="194">
        <f>ROUND(I209*H209,2)</f>
        <v>0</v>
      </c>
      <c r="BL209" s="19" t="s">
        <v>178</v>
      </c>
      <c r="BM209" s="193" t="s">
        <v>1014</v>
      </c>
    </row>
    <row r="210" spans="1:65" s="2" customFormat="1" x14ac:dyDescent="0.2">
      <c r="A210" s="37"/>
      <c r="B210" s="38"/>
      <c r="C210" s="39"/>
      <c r="D210" s="228" t="s">
        <v>198</v>
      </c>
      <c r="E210" s="39"/>
      <c r="F210" s="229" t="s">
        <v>1015</v>
      </c>
      <c r="G210" s="39"/>
      <c r="H210" s="39"/>
      <c r="I210" s="230"/>
      <c r="J210" s="39"/>
      <c r="K210" s="39"/>
      <c r="L210" s="42"/>
      <c r="M210" s="231"/>
      <c r="N210" s="232"/>
      <c r="O210" s="67"/>
      <c r="P210" s="67"/>
      <c r="Q210" s="67"/>
      <c r="R210" s="67"/>
      <c r="S210" s="67"/>
      <c r="T210" s="68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9" t="s">
        <v>198</v>
      </c>
      <c r="AU210" s="19" t="s">
        <v>90</v>
      </c>
    </row>
    <row r="211" spans="1:65" s="13" customFormat="1" x14ac:dyDescent="0.2">
      <c r="B211" s="195"/>
      <c r="C211" s="196"/>
      <c r="D211" s="197" t="s">
        <v>180</v>
      </c>
      <c r="E211" s="198" t="s">
        <v>79</v>
      </c>
      <c r="F211" s="199" t="s">
        <v>911</v>
      </c>
      <c r="G211" s="196"/>
      <c r="H211" s="198" t="s">
        <v>79</v>
      </c>
      <c r="I211" s="200"/>
      <c r="J211" s="196"/>
      <c r="K211" s="196"/>
      <c r="L211" s="201"/>
      <c r="M211" s="202"/>
      <c r="N211" s="203"/>
      <c r="O211" s="203"/>
      <c r="P211" s="203"/>
      <c r="Q211" s="203"/>
      <c r="R211" s="203"/>
      <c r="S211" s="203"/>
      <c r="T211" s="204"/>
      <c r="AT211" s="205" t="s">
        <v>180</v>
      </c>
      <c r="AU211" s="205" t="s">
        <v>90</v>
      </c>
      <c r="AV211" s="13" t="s">
        <v>88</v>
      </c>
      <c r="AW211" s="13" t="s">
        <v>42</v>
      </c>
      <c r="AX211" s="13" t="s">
        <v>81</v>
      </c>
      <c r="AY211" s="205" t="s">
        <v>171</v>
      </c>
    </row>
    <row r="212" spans="1:65" s="14" customFormat="1" x14ac:dyDescent="0.2">
      <c r="B212" s="206"/>
      <c r="C212" s="207"/>
      <c r="D212" s="197" t="s">
        <v>180</v>
      </c>
      <c r="E212" s="208" t="s">
        <v>79</v>
      </c>
      <c r="F212" s="209" t="s">
        <v>1016</v>
      </c>
      <c r="G212" s="207"/>
      <c r="H212" s="210">
        <v>5</v>
      </c>
      <c r="I212" s="211"/>
      <c r="J212" s="207"/>
      <c r="K212" s="207"/>
      <c r="L212" s="212"/>
      <c r="M212" s="213"/>
      <c r="N212" s="214"/>
      <c r="O212" s="214"/>
      <c r="P212" s="214"/>
      <c r="Q212" s="214"/>
      <c r="R212" s="214"/>
      <c r="S212" s="214"/>
      <c r="T212" s="215"/>
      <c r="AT212" s="216" t="s">
        <v>180</v>
      </c>
      <c r="AU212" s="216" t="s">
        <v>90</v>
      </c>
      <c r="AV212" s="14" t="s">
        <v>90</v>
      </c>
      <c r="AW212" s="14" t="s">
        <v>42</v>
      </c>
      <c r="AX212" s="14" t="s">
        <v>81</v>
      </c>
      <c r="AY212" s="216" t="s">
        <v>171</v>
      </c>
    </row>
    <row r="213" spans="1:65" s="15" customFormat="1" x14ac:dyDescent="0.2">
      <c r="B213" s="217"/>
      <c r="C213" s="218"/>
      <c r="D213" s="197" t="s">
        <v>180</v>
      </c>
      <c r="E213" s="219" t="s">
        <v>79</v>
      </c>
      <c r="F213" s="220" t="s">
        <v>183</v>
      </c>
      <c r="G213" s="218"/>
      <c r="H213" s="221">
        <v>5</v>
      </c>
      <c r="I213" s="222"/>
      <c r="J213" s="218"/>
      <c r="K213" s="218"/>
      <c r="L213" s="223"/>
      <c r="M213" s="224"/>
      <c r="N213" s="225"/>
      <c r="O213" s="225"/>
      <c r="P213" s="225"/>
      <c r="Q213" s="225"/>
      <c r="R213" s="225"/>
      <c r="S213" s="225"/>
      <c r="T213" s="226"/>
      <c r="AT213" s="227" t="s">
        <v>180</v>
      </c>
      <c r="AU213" s="227" t="s">
        <v>90</v>
      </c>
      <c r="AV213" s="15" t="s">
        <v>178</v>
      </c>
      <c r="AW213" s="15" t="s">
        <v>42</v>
      </c>
      <c r="AX213" s="15" t="s">
        <v>88</v>
      </c>
      <c r="AY213" s="227" t="s">
        <v>171</v>
      </c>
    </row>
    <row r="214" spans="1:65" s="2" customFormat="1" ht="16.5" customHeight="1" x14ac:dyDescent="0.2">
      <c r="A214" s="37"/>
      <c r="B214" s="38"/>
      <c r="C214" s="233" t="s">
        <v>342</v>
      </c>
      <c r="D214" s="233" t="s">
        <v>202</v>
      </c>
      <c r="E214" s="234" t="s">
        <v>1017</v>
      </c>
      <c r="F214" s="235" t="s">
        <v>1018</v>
      </c>
      <c r="G214" s="236" t="s">
        <v>345</v>
      </c>
      <c r="H214" s="237">
        <v>5</v>
      </c>
      <c r="I214" s="238"/>
      <c r="J214" s="239">
        <f>ROUND(I214*H214,2)</f>
        <v>0</v>
      </c>
      <c r="K214" s="235" t="s">
        <v>177</v>
      </c>
      <c r="L214" s="240"/>
      <c r="M214" s="241" t="s">
        <v>79</v>
      </c>
      <c r="N214" s="242" t="s">
        <v>51</v>
      </c>
      <c r="O214" s="67"/>
      <c r="P214" s="191">
        <f>O214*H214</f>
        <v>0</v>
      </c>
      <c r="Q214" s="191">
        <v>5.0000000000000001E-3</v>
      </c>
      <c r="R214" s="191">
        <f>Q214*H214</f>
        <v>2.5000000000000001E-2</v>
      </c>
      <c r="S214" s="191">
        <v>0</v>
      </c>
      <c r="T214" s="192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193" t="s">
        <v>205</v>
      </c>
      <c r="AT214" s="193" t="s">
        <v>202</v>
      </c>
      <c r="AU214" s="193" t="s">
        <v>90</v>
      </c>
      <c r="AY214" s="19" t="s">
        <v>171</v>
      </c>
      <c r="BE214" s="194">
        <f>IF(N214="základní",J214,0)</f>
        <v>0</v>
      </c>
      <c r="BF214" s="194">
        <f>IF(N214="snížená",J214,0)</f>
        <v>0</v>
      </c>
      <c r="BG214" s="194">
        <f>IF(N214="zákl. přenesená",J214,0)</f>
        <v>0</v>
      </c>
      <c r="BH214" s="194">
        <f>IF(N214="sníž. přenesená",J214,0)</f>
        <v>0</v>
      </c>
      <c r="BI214" s="194">
        <f>IF(N214="nulová",J214,0)</f>
        <v>0</v>
      </c>
      <c r="BJ214" s="19" t="s">
        <v>88</v>
      </c>
      <c r="BK214" s="194">
        <f>ROUND(I214*H214,2)</f>
        <v>0</v>
      </c>
      <c r="BL214" s="19" t="s">
        <v>178</v>
      </c>
      <c r="BM214" s="193" t="s">
        <v>1019</v>
      </c>
    </row>
    <row r="215" spans="1:65" s="2" customFormat="1" ht="16.5" customHeight="1" x14ac:dyDescent="0.2">
      <c r="A215" s="37"/>
      <c r="B215" s="38"/>
      <c r="C215" s="182" t="s">
        <v>348</v>
      </c>
      <c r="D215" s="182" t="s">
        <v>173</v>
      </c>
      <c r="E215" s="183" t="s">
        <v>1020</v>
      </c>
      <c r="F215" s="184" t="s">
        <v>1021</v>
      </c>
      <c r="G215" s="185" t="s">
        <v>345</v>
      </c>
      <c r="H215" s="186">
        <v>6</v>
      </c>
      <c r="I215" s="187"/>
      <c r="J215" s="188">
        <f>ROUND(I215*H215,2)</f>
        <v>0</v>
      </c>
      <c r="K215" s="184" t="s">
        <v>196</v>
      </c>
      <c r="L215" s="42"/>
      <c r="M215" s="189" t="s">
        <v>79</v>
      </c>
      <c r="N215" s="190" t="s">
        <v>51</v>
      </c>
      <c r="O215" s="67"/>
      <c r="P215" s="191">
        <f>O215*H215</f>
        <v>0</v>
      </c>
      <c r="Q215" s="191">
        <v>0.10940999999999999</v>
      </c>
      <c r="R215" s="191">
        <f>Q215*H215</f>
        <v>0.65645999999999993</v>
      </c>
      <c r="S215" s="191">
        <v>0</v>
      </c>
      <c r="T215" s="192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193" t="s">
        <v>178</v>
      </c>
      <c r="AT215" s="193" t="s">
        <v>173</v>
      </c>
      <c r="AU215" s="193" t="s">
        <v>90</v>
      </c>
      <c r="AY215" s="19" t="s">
        <v>171</v>
      </c>
      <c r="BE215" s="194">
        <f>IF(N215="základní",J215,0)</f>
        <v>0</v>
      </c>
      <c r="BF215" s="194">
        <f>IF(N215="snížená",J215,0)</f>
        <v>0</v>
      </c>
      <c r="BG215" s="194">
        <f>IF(N215="zákl. přenesená",J215,0)</f>
        <v>0</v>
      </c>
      <c r="BH215" s="194">
        <f>IF(N215="sníž. přenesená",J215,0)</f>
        <v>0</v>
      </c>
      <c r="BI215" s="194">
        <f>IF(N215="nulová",J215,0)</f>
        <v>0</v>
      </c>
      <c r="BJ215" s="19" t="s">
        <v>88</v>
      </c>
      <c r="BK215" s="194">
        <f>ROUND(I215*H215,2)</f>
        <v>0</v>
      </c>
      <c r="BL215" s="19" t="s">
        <v>178</v>
      </c>
      <c r="BM215" s="193" t="s">
        <v>1022</v>
      </c>
    </row>
    <row r="216" spans="1:65" s="2" customFormat="1" x14ac:dyDescent="0.2">
      <c r="A216" s="37"/>
      <c r="B216" s="38"/>
      <c r="C216" s="39"/>
      <c r="D216" s="228" t="s">
        <v>198</v>
      </c>
      <c r="E216" s="39"/>
      <c r="F216" s="229" t="s">
        <v>1023</v>
      </c>
      <c r="G216" s="39"/>
      <c r="H216" s="39"/>
      <c r="I216" s="230"/>
      <c r="J216" s="39"/>
      <c r="K216" s="39"/>
      <c r="L216" s="42"/>
      <c r="M216" s="231"/>
      <c r="N216" s="232"/>
      <c r="O216" s="67"/>
      <c r="P216" s="67"/>
      <c r="Q216" s="67"/>
      <c r="R216" s="67"/>
      <c r="S216" s="67"/>
      <c r="T216" s="68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9" t="s">
        <v>198</v>
      </c>
      <c r="AU216" s="19" t="s">
        <v>90</v>
      </c>
    </row>
    <row r="217" spans="1:65" s="13" customFormat="1" x14ac:dyDescent="0.2">
      <c r="B217" s="195"/>
      <c r="C217" s="196"/>
      <c r="D217" s="197" t="s">
        <v>180</v>
      </c>
      <c r="E217" s="198" t="s">
        <v>79</v>
      </c>
      <c r="F217" s="199" t="s">
        <v>911</v>
      </c>
      <c r="G217" s="196"/>
      <c r="H217" s="198" t="s">
        <v>79</v>
      </c>
      <c r="I217" s="200"/>
      <c r="J217" s="196"/>
      <c r="K217" s="196"/>
      <c r="L217" s="201"/>
      <c r="M217" s="202"/>
      <c r="N217" s="203"/>
      <c r="O217" s="203"/>
      <c r="P217" s="203"/>
      <c r="Q217" s="203"/>
      <c r="R217" s="203"/>
      <c r="S217" s="203"/>
      <c r="T217" s="204"/>
      <c r="AT217" s="205" t="s">
        <v>180</v>
      </c>
      <c r="AU217" s="205" t="s">
        <v>90</v>
      </c>
      <c r="AV217" s="13" t="s">
        <v>88</v>
      </c>
      <c r="AW217" s="13" t="s">
        <v>42</v>
      </c>
      <c r="AX217" s="13" t="s">
        <v>81</v>
      </c>
      <c r="AY217" s="205" t="s">
        <v>171</v>
      </c>
    </row>
    <row r="218" spans="1:65" s="14" customFormat="1" x14ac:dyDescent="0.2">
      <c r="B218" s="206"/>
      <c r="C218" s="207"/>
      <c r="D218" s="197" t="s">
        <v>180</v>
      </c>
      <c r="E218" s="208" t="s">
        <v>79</v>
      </c>
      <c r="F218" s="209" t="s">
        <v>1024</v>
      </c>
      <c r="G218" s="207"/>
      <c r="H218" s="210">
        <v>6</v>
      </c>
      <c r="I218" s="211"/>
      <c r="J218" s="207"/>
      <c r="K218" s="207"/>
      <c r="L218" s="212"/>
      <c r="M218" s="213"/>
      <c r="N218" s="214"/>
      <c r="O218" s="214"/>
      <c r="P218" s="214"/>
      <c r="Q218" s="214"/>
      <c r="R218" s="214"/>
      <c r="S218" s="214"/>
      <c r="T218" s="215"/>
      <c r="AT218" s="216" t="s">
        <v>180</v>
      </c>
      <c r="AU218" s="216" t="s">
        <v>90</v>
      </c>
      <c r="AV218" s="14" t="s">
        <v>90</v>
      </c>
      <c r="AW218" s="14" t="s">
        <v>42</v>
      </c>
      <c r="AX218" s="14" t="s">
        <v>81</v>
      </c>
      <c r="AY218" s="216" t="s">
        <v>171</v>
      </c>
    </row>
    <row r="219" spans="1:65" s="15" customFormat="1" x14ac:dyDescent="0.2">
      <c r="B219" s="217"/>
      <c r="C219" s="218"/>
      <c r="D219" s="197" t="s">
        <v>180</v>
      </c>
      <c r="E219" s="219" t="s">
        <v>79</v>
      </c>
      <c r="F219" s="220" t="s">
        <v>183</v>
      </c>
      <c r="G219" s="218"/>
      <c r="H219" s="221">
        <v>6</v>
      </c>
      <c r="I219" s="222"/>
      <c r="J219" s="218"/>
      <c r="K219" s="218"/>
      <c r="L219" s="223"/>
      <c r="M219" s="224"/>
      <c r="N219" s="225"/>
      <c r="O219" s="225"/>
      <c r="P219" s="225"/>
      <c r="Q219" s="225"/>
      <c r="R219" s="225"/>
      <c r="S219" s="225"/>
      <c r="T219" s="226"/>
      <c r="AT219" s="227" t="s">
        <v>180</v>
      </c>
      <c r="AU219" s="227" t="s">
        <v>90</v>
      </c>
      <c r="AV219" s="15" t="s">
        <v>178</v>
      </c>
      <c r="AW219" s="15" t="s">
        <v>42</v>
      </c>
      <c r="AX219" s="15" t="s">
        <v>88</v>
      </c>
      <c r="AY219" s="227" t="s">
        <v>171</v>
      </c>
    </row>
    <row r="220" spans="1:65" s="2" customFormat="1" ht="16.5" customHeight="1" x14ac:dyDescent="0.2">
      <c r="A220" s="37"/>
      <c r="B220" s="38"/>
      <c r="C220" s="233" t="s">
        <v>353</v>
      </c>
      <c r="D220" s="233" t="s">
        <v>202</v>
      </c>
      <c r="E220" s="234" t="s">
        <v>1025</v>
      </c>
      <c r="F220" s="235" t="s">
        <v>1026</v>
      </c>
      <c r="G220" s="236" t="s">
        <v>345</v>
      </c>
      <c r="H220" s="237">
        <v>6</v>
      </c>
      <c r="I220" s="238"/>
      <c r="J220" s="239">
        <f>ROUND(I220*H220,2)</f>
        <v>0</v>
      </c>
      <c r="K220" s="235" t="s">
        <v>196</v>
      </c>
      <c r="L220" s="240"/>
      <c r="M220" s="241" t="s">
        <v>79</v>
      </c>
      <c r="N220" s="242" t="s">
        <v>51</v>
      </c>
      <c r="O220" s="67"/>
      <c r="P220" s="191">
        <f>O220*H220</f>
        <v>0</v>
      </c>
      <c r="Q220" s="191">
        <v>6.4999999999999997E-3</v>
      </c>
      <c r="R220" s="191">
        <f>Q220*H220</f>
        <v>3.9E-2</v>
      </c>
      <c r="S220" s="191">
        <v>0</v>
      </c>
      <c r="T220" s="192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193" t="s">
        <v>205</v>
      </c>
      <c r="AT220" s="193" t="s">
        <v>202</v>
      </c>
      <c r="AU220" s="193" t="s">
        <v>90</v>
      </c>
      <c r="AY220" s="19" t="s">
        <v>171</v>
      </c>
      <c r="BE220" s="194">
        <f>IF(N220="základní",J220,0)</f>
        <v>0</v>
      </c>
      <c r="BF220" s="194">
        <f>IF(N220="snížená",J220,0)</f>
        <v>0</v>
      </c>
      <c r="BG220" s="194">
        <f>IF(N220="zákl. přenesená",J220,0)</f>
        <v>0</v>
      </c>
      <c r="BH220" s="194">
        <f>IF(N220="sníž. přenesená",J220,0)</f>
        <v>0</v>
      </c>
      <c r="BI220" s="194">
        <f>IF(N220="nulová",J220,0)</f>
        <v>0</v>
      </c>
      <c r="BJ220" s="19" t="s">
        <v>88</v>
      </c>
      <c r="BK220" s="194">
        <f>ROUND(I220*H220,2)</f>
        <v>0</v>
      </c>
      <c r="BL220" s="19" t="s">
        <v>178</v>
      </c>
      <c r="BM220" s="193" t="s">
        <v>1027</v>
      </c>
    </row>
    <row r="221" spans="1:65" s="2" customFormat="1" ht="16.5" customHeight="1" x14ac:dyDescent="0.2">
      <c r="A221" s="37"/>
      <c r="B221" s="38"/>
      <c r="C221" s="182" t="s">
        <v>358</v>
      </c>
      <c r="D221" s="182" t="s">
        <v>173</v>
      </c>
      <c r="E221" s="183" t="s">
        <v>1028</v>
      </c>
      <c r="F221" s="184" t="s">
        <v>1029</v>
      </c>
      <c r="G221" s="185" t="s">
        <v>211</v>
      </c>
      <c r="H221" s="186">
        <v>149.30000000000001</v>
      </c>
      <c r="I221" s="187"/>
      <c r="J221" s="188">
        <f>ROUND(I221*H221,2)</f>
        <v>0</v>
      </c>
      <c r="K221" s="184" t="s">
        <v>196</v>
      </c>
      <c r="L221" s="42"/>
      <c r="M221" s="189" t="s">
        <v>79</v>
      </c>
      <c r="N221" s="190" t="s">
        <v>51</v>
      </c>
      <c r="O221" s="67"/>
      <c r="P221" s="191">
        <f>O221*H221</f>
        <v>0</v>
      </c>
      <c r="Q221" s="191">
        <v>1E-4</v>
      </c>
      <c r="R221" s="191">
        <f>Q221*H221</f>
        <v>1.4930000000000002E-2</v>
      </c>
      <c r="S221" s="191">
        <v>0</v>
      </c>
      <c r="T221" s="192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193" t="s">
        <v>178</v>
      </c>
      <c r="AT221" s="193" t="s">
        <v>173</v>
      </c>
      <c r="AU221" s="193" t="s">
        <v>90</v>
      </c>
      <c r="AY221" s="19" t="s">
        <v>171</v>
      </c>
      <c r="BE221" s="194">
        <f>IF(N221="základní",J221,0)</f>
        <v>0</v>
      </c>
      <c r="BF221" s="194">
        <f>IF(N221="snížená",J221,0)</f>
        <v>0</v>
      </c>
      <c r="BG221" s="194">
        <f>IF(N221="zákl. přenesená",J221,0)</f>
        <v>0</v>
      </c>
      <c r="BH221" s="194">
        <f>IF(N221="sníž. přenesená",J221,0)</f>
        <v>0</v>
      </c>
      <c r="BI221" s="194">
        <f>IF(N221="nulová",J221,0)</f>
        <v>0</v>
      </c>
      <c r="BJ221" s="19" t="s">
        <v>88</v>
      </c>
      <c r="BK221" s="194">
        <f>ROUND(I221*H221,2)</f>
        <v>0</v>
      </c>
      <c r="BL221" s="19" t="s">
        <v>178</v>
      </c>
      <c r="BM221" s="193" t="s">
        <v>1030</v>
      </c>
    </row>
    <row r="222" spans="1:65" s="2" customFormat="1" x14ac:dyDescent="0.2">
      <c r="A222" s="37"/>
      <c r="B222" s="38"/>
      <c r="C222" s="39"/>
      <c r="D222" s="228" t="s">
        <v>198</v>
      </c>
      <c r="E222" s="39"/>
      <c r="F222" s="229" t="s">
        <v>1031</v>
      </c>
      <c r="G222" s="39"/>
      <c r="H222" s="39"/>
      <c r="I222" s="230"/>
      <c r="J222" s="39"/>
      <c r="K222" s="39"/>
      <c r="L222" s="42"/>
      <c r="M222" s="231"/>
      <c r="N222" s="232"/>
      <c r="O222" s="67"/>
      <c r="P222" s="67"/>
      <c r="Q222" s="67"/>
      <c r="R222" s="67"/>
      <c r="S222" s="67"/>
      <c r="T222" s="68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19" t="s">
        <v>198</v>
      </c>
      <c r="AU222" s="19" t="s">
        <v>90</v>
      </c>
    </row>
    <row r="223" spans="1:65" s="13" customFormat="1" x14ac:dyDescent="0.2">
      <c r="B223" s="195"/>
      <c r="C223" s="196"/>
      <c r="D223" s="197" t="s">
        <v>180</v>
      </c>
      <c r="E223" s="198" t="s">
        <v>79</v>
      </c>
      <c r="F223" s="199" t="s">
        <v>911</v>
      </c>
      <c r="G223" s="196"/>
      <c r="H223" s="198" t="s">
        <v>79</v>
      </c>
      <c r="I223" s="200"/>
      <c r="J223" s="196"/>
      <c r="K223" s="196"/>
      <c r="L223" s="201"/>
      <c r="M223" s="202"/>
      <c r="N223" s="203"/>
      <c r="O223" s="203"/>
      <c r="P223" s="203"/>
      <c r="Q223" s="203"/>
      <c r="R223" s="203"/>
      <c r="S223" s="203"/>
      <c r="T223" s="204"/>
      <c r="AT223" s="205" t="s">
        <v>180</v>
      </c>
      <c r="AU223" s="205" t="s">
        <v>90</v>
      </c>
      <c r="AV223" s="13" t="s">
        <v>88</v>
      </c>
      <c r="AW223" s="13" t="s">
        <v>42</v>
      </c>
      <c r="AX223" s="13" t="s">
        <v>81</v>
      </c>
      <c r="AY223" s="205" t="s">
        <v>171</v>
      </c>
    </row>
    <row r="224" spans="1:65" s="13" customFormat="1" x14ac:dyDescent="0.2">
      <c r="B224" s="195"/>
      <c r="C224" s="196"/>
      <c r="D224" s="197" t="s">
        <v>180</v>
      </c>
      <c r="E224" s="198" t="s">
        <v>79</v>
      </c>
      <c r="F224" s="199" t="s">
        <v>1032</v>
      </c>
      <c r="G224" s="196"/>
      <c r="H224" s="198" t="s">
        <v>79</v>
      </c>
      <c r="I224" s="200"/>
      <c r="J224" s="196"/>
      <c r="K224" s="196"/>
      <c r="L224" s="201"/>
      <c r="M224" s="202"/>
      <c r="N224" s="203"/>
      <c r="O224" s="203"/>
      <c r="P224" s="203"/>
      <c r="Q224" s="203"/>
      <c r="R224" s="203"/>
      <c r="S224" s="203"/>
      <c r="T224" s="204"/>
      <c r="AT224" s="205" t="s">
        <v>180</v>
      </c>
      <c r="AU224" s="205" t="s">
        <v>90</v>
      </c>
      <c r="AV224" s="13" t="s">
        <v>88</v>
      </c>
      <c r="AW224" s="13" t="s">
        <v>42</v>
      </c>
      <c r="AX224" s="13" t="s">
        <v>81</v>
      </c>
      <c r="AY224" s="205" t="s">
        <v>171</v>
      </c>
    </row>
    <row r="225" spans="1:65" s="14" customFormat="1" x14ac:dyDescent="0.2">
      <c r="B225" s="206"/>
      <c r="C225" s="207"/>
      <c r="D225" s="197" t="s">
        <v>180</v>
      </c>
      <c r="E225" s="208" t="s">
        <v>79</v>
      </c>
      <c r="F225" s="209" t="s">
        <v>1033</v>
      </c>
      <c r="G225" s="207"/>
      <c r="H225" s="210">
        <v>120</v>
      </c>
      <c r="I225" s="211"/>
      <c r="J225" s="207"/>
      <c r="K225" s="207"/>
      <c r="L225" s="212"/>
      <c r="M225" s="213"/>
      <c r="N225" s="214"/>
      <c r="O225" s="214"/>
      <c r="P225" s="214"/>
      <c r="Q225" s="214"/>
      <c r="R225" s="214"/>
      <c r="S225" s="214"/>
      <c r="T225" s="215"/>
      <c r="AT225" s="216" t="s">
        <v>180</v>
      </c>
      <c r="AU225" s="216" t="s">
        <v>90</v>
      </c>
      <c r="AV225" s="14" t="s">
        <v>90</v>
      </c>
      <c r="AW225" s="14" t="s">
        <v>42</v>
      </c>
      <c r="AX225" s="14" t="s">
        <v>81</v>
      </c>
      <c r="AY225" s="216" t="s">
        <v>171</v>
      </c>
    </row>
    <row r="226" spans="1:65" s="14" customFormat="1" x14ac:dyDescent="0.2">
      <c r="B226" s="206"/>
      <c r="C226" s="207"/>
      <c r="D226" s="197" t="s">
        <v>180</v>
      </c>
      <c r="E226" s="208" t="s">
        <v>79</v>
      </c>
      <c r="F226" s="209" t="s">
        <v>1034</v>
      </c>
      <c r="G226" s="207"/>
      <c r="H226" s="210">
        <v>29.3</v>
      </c>
      <c r="I226" s="211"/>
      <c r="J226" s="207"/>
      <c r="K226" s="207"/>
      <c r="L226" s="212"/>
      <c r="M226" s="213"/>
      <c r="N226" s="214"/>
      <c r="O226" s="214"/>
      <c r="P226" s="214"/>
      <c r="Q226" s="214"/>
      <c r="R226" s="214"/>
      <c r="S226" s="214"/>
      <c r="T226" s="215"/>
      <c r="AT226" s="216" t="s">
        <v>180</v>
      </c>
      <c r="AU226" s="216" t="s">
        <v>90</v>
      </c>
      <c r="AV226" s="14" t="s">
        <v>90</v>
      </c>
      <c r="AW226" s="14" t="s">
        <v>42</v>
      </c>
      <c r="AX226" s="14" t="s">
        <v>81</v>
      </c>
      <c r="AY226" s="216" t="s">
        <v>171</v>
      </c>
    </row>
    <row r="227" spans="1:65" s="15" customFormat="1" x14ac:dyDescent="0.2">
      <c r="B227" s="217"/>
      <c r="C227" s="218"/>
      <c r="D227" s="197" t="s">
        <v>180</v>
      </c>
      <c r="E227" s="219" t="s">
        <v>79</v>
      </c>
      <c r="F227" s="220" t="s">
        <v>183</v>
      </c>
      <c r="G227" s="218"/>
      <c r="H227" s="221">
        <v>149.30000000000001</v>
      </c>
      <c r="I227" s="222"/>
      <c r="J227" s="218"/>
      <c r="K227" s="218"/>
      <c r="L227" s="223"/>
      <c r="M227" s="224"/>
      <c r="N227" s="225"/>
      <c r="O227" s="225"/>
      <c r="P227" s="225"/>
      <c r="Q227" s="225"/>
      <c r="R227" s="225"/>
      <c r="S227" s="225"/>
      <c r="T227" s="226"/>
      <c r="AT227" s="227" t="s">
        <v>180</v>
      </c>
      <c r="AU227" s="227" t="s">
        <v>90</v>
      </c>
      <c r="AV227" s="15" t="s">
        <v>178</v>
      </c>
      <c r="AW227" s="15" t="s">
        <v>42</v>
      </c>
      <c r="AX227" s="15" t="s">
        <v>88</v>
      </c>
      <c r="AY227" s="227" t="s">
        <v>171</v>
      </c>
    </row>
    <row r="228" spans="1:65" s="2" customFormat="1" ht="16.5" customHeight="1" x14ac:dyDescent="0.2">
      <c r="A228" s="37"/>
      <c r="B228" s="38"/>
      <c r="C228" s="182" t="s">
        <v>363</v>
      </c>
      <c r="D228" s="182" t="s">
        <v>173</v>
      </c>
      <c r="E228" s="183" t="s">
        <v>1035</v>
      </c>
      <c r="F228" s="184" t="s">
        <v>1036</v>
      </c>
      <c r="G228" s="185" t="s">
        <v>211</v>
      </c>
      <c r="H228" s="186">
        <v>149.30000000000001</v>
      </c>
      <c r="I228" s="187"/>
      <c r="J228" s="188">
        <f>ROUND(I228*H228,2)</f>
        <v>0</v>
      </c>
      <c r="K228" s="184" t="s">
        <v>196</v>
      </c>
      <c r="L228" s="42"/>
      <c r="M228" s="189" t="s">
        <v>79</v>
      </c>
      <c r="N228" s="190" t="s">
        <v>51</v>
      </c>
      <c r="O228" s="67"/>
      <c r="P228" s="191">
        <f>O228*H228</f>
        <v>0</v>
      </c>
      <c r="Q228" s="191">
        <v>2.0000000000000001E-4</v>
      </c>
      <c r="R228" s="191">
        <f>Q228*H228</f>
        <v>2.9860000000000005E-2</v>
      </c>
      <c r="S228" s="191">
        <v>0</v>
      </c>
      <c r="T228" s="192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193" t="s">
        <v>178</v>
      </c>
      <c r="AT228" s="193" t="s">
        <v>173</v>
      </c>
      <c r="AU228" s="193" t="s">
        <v>90</v>
      </c>
      <c r="AY228" s="19" t="s">
        <v>171</v>
      </c>
      <c r="BE228" s="194">
        <f>IF(N228="základní",J228,0)</f>
        <v>0</v>
      </c>
      <c r="BF228" s="194">
        <f>IF(N228="snížená",J228,0)</f>
        <v>0</v>
      </c>
      <c r="BG228" s="194">
        <f>IF(N228="zákl. přenesená",J228,0)</f>
        <v>0</v>
      </c>
      <c r="BH228" s="194">
        <f>IF(N228="sníž. přenesená",J228,0)</f>
        <v>0</v>
      </c>
      <c r="BI228" s="194">
        <f>IF(N228="nulová",J228,0)</f>
        <v>0</v>
      </c>
      <c r="BJ228" s="19" t="s">
        <v>88</v>
      </c>
      <c r="BK228" s="194">
        <f>ROUND(I228*H228,2)</f>
        <v>0</v>
      </c>
      <c r="BL228" s="19" t="s">
        <v>178</v>
      </c>
      <c r="BM228" s="193" t="s">
        <v>1037</v>
      </c>
    </row>
    <row r="229" spans="1:65" s="2" customFormat="1" x14ac:dyDescent="0.2">
      <c r="A229" s="37"/>
      <c r="B229" s="38"/>
      <c r="C229" s="39"/>
      <c r="D229" s="228" t="s">
        <v>198</v>
      </c>
      <c r="E229" s="39"/>
      <c r="F229" s="229" t="s">
        <v>1038</v>
      </c>
      <c r="G229" s="39"/>
      <c r="H229" s="39"/>
      <c r="I229" s="230"/>
      <c r="J229" s="39"/>
      <c r="K229" s="39"/>
      <c r="L229" s="42"/>
      <c r="M229" s="231"/>
      <c r="N229" s="232"/>
      <c r="O229" s="67"/>
      <c r="P229" s="67"/>
      <c r="Q229" s="67"/>
      <c r="R229" s="67"/>
      <c r="S229" s="67"/>
      <c r="T229" s="68"/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T229" s="19" t="s">
        <v>198</v>
      </c>
      <c r="AU229" s="19" t="s">
        <v>90</v>
      </c>
    </row>
    <row r="230" spans="1:65" s="2" customFormat="1" ht="16.5" customHeight="1" x14ac:dyDescent="0.2">
      <c r="A230" s="37"/>
      <c r="B230" s="38"/>
      <c r="C230" s="182" t="s">
        <v>372</v>
      </c>
      <c r="D230" s="182" t="s">
        <v>173</v>
      </c>
      <c r="E230" s="183" t="s">
        <v>1039</v>
      </c>
      <c r="F230" s="184" t="s">
        <v>1040</v>
      </c>
      <c r="G230" s="185" t="s">
        <v>127</v>
      </c>
      <c r="H230" s="186">
        <v>123</v>
      </c>
      <c r="I230" s="187"/>
      <c r="J230" s="188">
        <f>ROUND(I230*H230,2)</f>
        <v>0</v>
      </c>
      <c r="K230" s="184" t="s">
        <v>196</v>
      </c>
      <c r="L230" s="42"/>
      <c r="M230" s="189" t="s">
        <v>79</v>
      </c>
      <c r="N230" s="190" t="s">
        <v>51</v>
      </c>
      <c r="O230" s="67"/>
      <c r="P230" s="191">
        <f>O230*H230</f>
        <v>0</v>
      </c>
      <c r="Q230" s="191">
        <v>1.1999999999999999E-3</v>
      </c>
      <c r="R230" s="191">
        <f>Q230*H230</f>
        <v>0.14759999999999998</v>
      </c>
      <c r="S230" s="191">
        <v>0</v>
      </c>
      <c r="T230" s="192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193" t="s">
        <v>178</v>
      </c>
      <c r="AT230" s="193" t="s">
        <v>173</v>
      </c>
      <c r="AU230" s="193" t="s">
        <v>90</v>
      </c>
      <c r="AY230" s="19" t="s">
        <v>171</v>
      </c>
      <c r="BE230" s="194">
        <f>IF(N230="základní",J230,0)</f>
        <v>0</v>
      </c>
      <c r="BF230" s="194">
        <f>IF(N230="snížená",J230,0)</f>
        <v>0</v>
      </c>
      <c r="BG230" s="194">
        <f>IF(N230="zákl. přenesená",J230,0)</f>
        <v>0</v>
      </c>
      <c r="BH230" s="194">
        <f>IF(N230="sníž. přenesená",J230,0)</f>
        <v>0</v>
      </c>
      <c r="BI230" s="194">
        <f>IF(N230="nulová",J230,0)</f>
        <v>0</v>
      </c>
      <c r="BJ230" s="19" t="s">
        <v>88</v>
      </c>
      <c r="BK230" s="194">
        <f>ROUND(I230*H230,2)</f>
        <v>0</v>
      </c>
      <c r="BL230" s="19" t="s">
        <v>178</v>
      </c>
      <c r="BM230" s="193" t="s">
        <v>1041</v>
      </c>
    </row>
    <row r="231" spans="1:65" s="2" customFormat="1" x14ac:dyDescent="0.2">
      <c r="A231" s="37"/>
      <c r="B231" s="38"/>
      <c r="C231" s="39"/>
      <c r="D231" s="228" t="s">
        <v>198</v>
      </c>
      <c r="E231" s="39"/>
      <c r="F231" s="229" t="s">
        <v>1042</v>
      </c>
      <c r="G231" s="39"/>
      <c r="H231" s="39"/>
      <c r="I231" s="230"/>
      <c r="J231" s="39"/>
      <c r="K231" s="39"/>
      <c r="L231" s="42"/>
      <c r="M231" s="231"/>
      <c r="N231" s="232"/>
      <c r="O231" s="67"/>
      <c r="P231" s="67"/>
      <c r="Q231" s="67"/>
      <c r="R231" s="67"/>
      <c r="S231" s="67"/>
      <c r="T231" s="68"/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T231" s="19" t="s">
        <v>198</v>
      </c>
      <c r="AU231" s="19" t="s">
        <v>90</v>
      </c>
    </row>
    <row r="232" spans="1:65" s="13" customFormat="1" x14ac:dyDescent="0.2">
      <c r="B232" s="195"/>
      <c r="C232" s="196"/>
      <c r="D232" s="197" t="s">
        <v>180</v>
      </c>
      <c r="E232" s="198" t="s">
        <v>79</v>
      </c>
      <c r="F232" s="199" t="s">
        <v>911</v>
      </c>
      <c r="G232" s="196"/>
      <c r="H232" s="198" t="s">
        <v>79</v>
      </c>
      <c r="I232" s="200"/>
      <c r="J232" s="196"/>
      <c r="K232" s="196"/>
      <c r="L232" s="201"/>
      <c r="M232" s="202"/>
      <c r="N232" s="203"/>
      <c r="O232" s="203"/>
      <c r="P232" s="203"/>
      <c r="Q232" s="203"/>
      <c r="R232" s="203"/>
      <c r="S232" s="203"/>
      <c r="T232" s="204"/>
      <c r="AT232" s="205" t="s">
        <v>180</v>
      </c>
      <c r="AU232" s="205" t="s">
        <v>90</v>
      </c>
      <c r="AV232" s="13" t="s">
        <v>88</v>
      </c>
      <c r="AW232" s="13" t="s">
        <v>42</v>
      </c>
      <c r="AX232" s="13" t="s">
        <v>81</v>
      </c>
      <c r="AY232" s="205" t="s">
        <v>171</v>
      </c>
    </row>
    <row r="233" spans="1:65" s="14" customFormat="1" x14ac:dyDescent="0.2">
      <c r="B233" s="206"/>
      <c r="C233" s="207"/>
      <c r="D233" s="197" t="s">
        <v>180</v>
      </c>
      <c r="E233" s="208" t="s">
        <v>79</v>
      </c>
      <c r="F233" s="209" t="s">
        <v>1043</v>
      </c>
      <c r="G233" s="207"/>
      <c r="H233" s="210">
        <v>123</v>
      </c>
      <c r="I233" s="211"/>
      <c r="J233" s="207"/>
      <c r="K233" s="207"/>
      <c r="L233" s="212"/>
      <c r="M233" s="213"/>
      <c r="N233" s="214"/>
      <c r="O233" s="214"/>
      <c r="P233" s="214"/>
      <c r="Q233" s="214"/>
      <c r="R233" s="214"/>
      <c r="S233" s="214"/>
      <c r="T233" s="215"/>
      <c r="AT233" s="216" t="s">
        <v>180</v>
      </c>
      <c r="AU233" s="216" t="s">
        <v>90</v>
      </c>
      <c r="AV233" s="14" t="s">
        <v>90</v>
      </c>
      <c r="AW233" s="14" t="s">
        <v>42</v>
      </c>
      <c r="AX233" s="14" t="s">
        <v>81</v>
      </c>
      <c r="AY233" s="216" t="s">
        <v>171</v>
      </c>
    </row>
    <row r="234" spans="1:65" s="15" customFormat="1" x14ac:dyDescent="0.2">
      <c r="B234" s="217"/>
      <c r="C234" s="218"/>
      <c r="D234" s="197" t="s">
        <v>180</v>
      </c>
      <c r="E234" s="219" t="s">
        <v>79</v>
      </c>
      <c r="F234" s="220" t="s">
        <v>183</v>
      </c>
      <c r="G234" s="218"/>
      <c r="H234" s="221">
        <v>123</v>
      </c>
      <c r="I234" s="222"/>
      <c r="J234" s="218"/>
      <c r="K234" s="218"/>
      <c r="L234" s="223"/>
      <c r="M234" s="224"/>
      <c r="N234" s="225"/>
      <c r="O234" s="225"/>
      <c r="P234" s="225"/>
      <c r="Q234" s="225"/>
      <c r="R234" s="225"/>
      <c r="S234" s="225"/>
      <c r="T234" s="226"/>
      <c r="AT234" s="227" t="s">
        <v>180</v>
      </c>
      <c r="AU234" s="227" t="s">
        <v>90</v>
      </c>
      <c r="AV234" s="15" t="s">
        <v>178</v>
      </c>
      <c r="AW234" s="15" t="s">
        <v>42</v>
      </c>
      <c r="AX234" s="15" t="s">
        <v>88</v>
      </c>
      <c r="AY234" s="227" t="s">
        <v>171</v>
      </c>
    </row>
    <row r="235" spans="1:65" s="2" customFormat="1" ht="21.75" customHeight="1" x14ac:dyDescent="0.2">
      <c r="A235" s="37"/>
      <c r="B235" s="38"/>
      <c r="C235" s="182" t="s">
        <v>377</v>
      </c>
      <c r="D235" s="182" t="s">
        <v>173</v>
      </c>
      <c r="E235" s="183" t="s">
        <v>1044</v>
      </c>
      <c r="F235" s="184" t="s">
        <v>1045</v>
      </c>
      <c r="G235" s="185" t="s">
        <v>127</v>
      </c>
      <c r="H235" s="186">
        <v>123</v>
      </c>
      <c r="I235" s="187"/>
      <c r="J235" s="188">
        <f>ROUND(I235*H235,2)</f>
        <v>0</v>
      </c>
      <c r="K235" s="184" t="s">
        <v>196</v>
      </c>
      <c r="L235" s="42"/>
      <c r="M235" s="189" t="s">
        <v>79</v>
      </c>
      <c r="N235" s="190" t="s">
        <v>51</v>
      </c>
      <c r="O235" s="67"/>
      <c r="P235" s="191">
        <f>O235*H235</f>
        <v>0</v>
      </c>
      <c r="Q235" s="191">
        <v>1.6000000000000001E-3</v>
      </c>
      <c r="R235" s="191">
        <f>Q235*H235</f>
        <v>0.1968</v>
      </c>
      <c r="S235" s="191">
        <v>0</v>
      </c>
      <c r="T235" s="192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193" t="s">
        <v>178</v>
      </c>
      <c r="AT235" s="193" t="s">
        <v>173</v>
      </c>
      <c r="AU235" s="193" t="s">
        <v>90</v>
      </c>
      <c r="AY235" s="19" t="s">
        <v>171</v>
      </c>
      <c r="BE235" s="194">
        <f>IF(N235="základní",J235,0)</f>
        <v>0</v>
      </c>
      <c r="BF235" s="194">
        <f>IF(N235="snížená",J235,0)</f>
        <v>0</v>
      </c>
      <c r="BG235" s="194">
        <f>IF(N235="zákl. přenesená",J235,0)</f>
        <v>0</v>
      </c>
      <c r="BH235" s="194">
        <f>IF(N235="sníž. přenesená",J235,0)</f>
        <v>0</v>
      </c>
      <c r="BI235" s="194">
        <f>IF(N235="nulová",J235,0)</f>
        <v>0</v>
      </c>
      <c r="BJ235" s="19" t="s">
        <v>88</v>
      </c>
      <c r="BK235" s="194">
        <f>ROUND(I235*H235,2)</f>
        <v>0</v>
      </c>
      <c r="BL235" s="19" t="s">
        <v>178</v>
      </c>
      <c r="BM235" s="193" t="s">
        <v>1046</v>
      </c>
    </row>
    <row r="236" spans="1:65" s="2" customFormat="1" x14ac:dyDescent="0.2">
      <c r="A236" s="37"/>
      <c r="B236" s="38"/>
      <c r="C236" s="39"/>
      <c r="D236" s="228" t="s">
        <v>198</v>
      </c>
      <c r="E236" s="39"/>
      <c r="F236" s="229" t="s">
        <v>1047</v>
      </c>
      <c r="G236" s="39"/>
      <c r="H236" s="39"/>
      <c r="I236" s="230"/>
      <c r="J236" s="39"/>
      <c r="K236" s="39"/>
      <c r="L236" s="42"/>
      <c r="M236" s="231"/>
      <c r="N236" s="232"/>
      <c r="O236" s="67"/>
      <c r="P236" s="67"/>
      <c r="Q236" s="67"/>
      <c r="R236" s="67"/>
      <c r="S236" s="67"/>
      <c r="T236" s="68"/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T236" s="19" t="s">
        <v>198</v>
      </c>
      <c r="AU236" s="19" t="s">
        <v>90</v>
      </c>
    </row>
    <row r="237" spans="1:65" s="2" customFormat="1" ht="24.2" customHeight="1" x14ac:dyDescent="0.2">
      <c r="A237" s="37"/>
      <c r="B237" s="38"/>
      <c r="C237" s="182" t="s">
        <v>385</v>
      </c>
      <c r="D237" s="182" t="s">
        <v>173</v>
      </c>
      <c r="E237" s="183" t="s">
        <v>1048</v>
      </c>
      <c r="F237" s="184" t="s">
        <v>1049</v>
      </c>
      <c r="G237" s="185" t="s">
        <v>211</v>
      </c>
      <c r="H237" s="186">
        <v>33.299999999999997</v>
      </c>
      <c r="I237" s="187"/>
      <c r="J237" s="188">
        <f>ROUND(I237*H237,2)</f>
        <v>0</v>
      </c>
      <c r="K237" s="184" t="s">
        <v>196</v>
      </c>
      <c r="L237" s="42"/>
      <c r="M237" s="189" t="s">
        <v>79</v>
      </c>
      <c r="N237" s="190" t="s">
        <v>51</v>
      </c>
      <c r="O237" s="67"/>
      <c r="P237" s="191">
        <f>O237*H237</f>
        <v>0</v>
      </c>
      <c r="Q237" s="191">
        <v>0.15134</v>
      </c>
      <c r="R237" s="191">
        <f>Q237*H237</f>
        <v>5.0396219999999996</v>
      </c>
      <c r="S237" s="191">
        <v>0</v>
      </c>
      <c r="T237" s="192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193" t="s">
        <v>178</v>
      </c>
      <c r="AT237" s="193" t="s">
        <v>173</v>
      </c>
      <c r="AU237" s="193" t="s">
        <v>90</v>
      </c>
      <c r="AY237" s="19" t="s">
        <v>171</v>
      </c>
      <c r="BE237" s="194">
        <f>IF(N237="základní",J237,0)</f>
        <v>0</v>
      </c>
      <c r="BF237" s="194">
        <f>IF(N237="snížená",J237,0)</f>
        <v>0</v>
      </c>
      <c r="BG237" s="194">
        <f>IF(N237="zákl. přenesená",J237,0)</f>
        <v>0</v>
      </c>
      <c r="BH237" s="194">
        <f>IF(N237="sníž. přenesená",J237,0)</f>
        <v>0</v>
      </c>
      <c r="BI237" s="194">
        <f>IF(N237="nulová",J237,0)</f>
        <v>0</v>
      </c>
      <c r="BJ237" s="19" t="s">
        <v>88</v>
      </c>
      <c r="BK237" s="194">
        <f>ROUND(I237*H237,2)</f>
        <v>0</v>
      </c>
      <c r="BL237" s="19" t="s">
        <v>178</v>
      </c>
      <c r="BM237" s="193" t="s">
        <v>1050</v>
      </c>
    </row>
    <row r="238" spans="1:65" s="2" customFormat="1" x14ac:dyDescent="0.2">
      <c r="A238" s="37"/>
      <c r="B238" s="38"/>
      <c r="C238" s="39"/>
      <c r="D238" s="228" t="s">
        <v>198</v>
      </c>
      <c r="E238" s="39"/>
      <c r="F238" s="229" t="s">
        <v>1051</v>
      </c>
      <c r="G238" s="39"/>
      <c r="H238" s="39"/>
      <c r="I238" s="230"/>
      <c r="J238" s="39"/>
      <c r="K238" s="39"/>
      <c r="L238" s="42"/>
      <c r="M238" s="231"/>
      <c r="N238" s="232"/>
      <c r="O238" s="67"/>
      <c r="P238" s="67"/>
      <c r="Q238" s="67"/>
      <c r="R238" s="67"/>
      <c r="S238" s="67"/>
      <c r="T238" s="68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T238" s="19" t="s">
        <v>198</v>
      </c>
      <c r="AU238" s="19" t="s">
        <v>90</v>
      </c>
    </row>
    <row r="239" spans="1:65" s="13" customFormat="1" x14ac:dyDescent="0.2">
      <c r="B239" s="195"/>
      <c r="C239" s="196"/>
      <c r="D239" s="197" t="s">
        <v>180</v>
      </c>
      <c r="E239" s="198" t="s">
        <v>79</v>
      </c>
      <c r="F239" s="199" t="s">
        <v>911</v>
      </c>
      <c r="G239" s="196"/>
      <c r="H239" s="198" t="s">
        <v>79</v>
      </c>
      <c r="I239" s="200"/>
      <c r="J239" s="196"/>
      <c r="K239" s="196"/>
      <c r="L239" s="201"/>
      <c r="M239" s="202"/>
      <c r="N239" s="203"/>
      <c r="O239" s="203"/>
      <c r="P239" s="203"/>
      <c r="Q239" s="203"/>
      <c r="R239" s="203"/>
      <c r="S239" s="203"/>
      <c r="T239" s="204"/>
      <c r="AT239" s="205" t="s">
        <v>180</v>
      </c>
      <c r="AU239" s="205" t="s">
        <v>90</v>
      </c>
      <c r="AV239" s="13" t="s">
        <v>88</v>
      </c>
      <c r="AW239" s="13" t="s">
        <v>42</v>
      </c>
      <c r="AX239" s="13" t="s">
        <v>81</v>
      </c>
      <c r="AY239" s="205" t="s">
        <v>171</v>
      </c>
    </row>
    <row r="240" spans="1:65" s="14" customFormat="1" x14ac:dyDescent="0.2">
      <c r="B240" s="206"/>
      <c r="C240" s="207"/>
      <c r="D240" s="197" t="s">
        <v>180</v>
      </c>
      <c r="E240" s="208" t="s">
        <v>79</v>
      </c>
      <c r="F240" s="209" t="s">
        <v>952</v>
      </c>
      <c r="G240" s="207"/>
      <c r="H240" s="210">
        <v>33.299999999999997</v>
      </c>
      <c r="I240" s="211"/>
      <c r="J240" s="207"/>
      <c r="K240" s="207"/>
      <c r="L240" s="212"/>
      <c r="M240" s="213"/>
      <c r="N240" s="214"/>
      <c r="O240" s="214"/>
      <c r="P240" s="214"/>
      <c r="Q240" s="214"/>
      <c r="R240" s="214"/>
      <c r="S240" s="214"/>
      <c r="T240" s="215"/>
      <c r="AT240" s="216" t="s">
        <v>180</v>
      </c>
      <c r="AU240" s="216" t="s">
        <v>90</v>
      </c>
      <c r="AV240" s="14" t="s">
        <v>90</v>
      </c>
      <c r="AW240" s="14" t="s">
        <v>42</v>
      </c>
      <c r="AX240" s="14" t="s">
        <v>81</v>
      </c>
      <c r="AY240" s="216" t="s">
        <v>171</v>
      </c>
    </row>
    <row r="241" spans="1:65" s="15" customFormat="1" x14ac:dyDescent="0.2">
      <c r="B241" s="217"/>
      <c r="C241" s="218"/>
      <c r="D241" s="197" t="s">
        <v>180</v>
      </c>
      <c r="E241" s="219" t="s">
        <v>79</v>
      </c>
      <c r="F241" s="220" t="s">
        <v>183</v>
      </c>
      <c r="G241" s="218"/>
      <c r="H241" s="221">
        <v>33.299999999999997</v>
      </c>
      <c r="I241" s="222"/>
      <c r="J241" s="218"/>
      <c r="K241" s="218"/>
      <c r="L241" s="223"/>
      <c r="M241" s="224"/>
      <c r="N241" s="225"/>
      <c r="O241" s="225"/>
      <c r="P241" s="225"/>
      <c r="Q241" s="225"/>
      <c r="R241" s="225"/>
      <c r="S241" s="225"/>
      <c r="T241" s="226"/>
      <c r="AT241" s="227" t="s">
        <v>180</v>
      </c>
      <c r="AU241" s="227" t="s">
        <v>90</v>
      </c>
      <c r="AV241" s="15" t="s">
        <v>178</v>
      </c>
      <c r="AW241" s="15" t="s">
        <v>42</v>
      </c>
      <c r="AX241" s="15" t="s">
        <v>88</v>
      </c>
      <c r="AY241" s="227" t="s">
        <v>171</v>
      </c>
    </row>
    <row r="242" spans="1:65" s="2" customFormat="1" ht="16.5" customHeight="1" x14ac:dyDescent="0.2">
      <c r="A242" s="37"/>
      <c r="B242" s="38"/>
      <c r="C242" s="233" t="s">
        <v>398</v>
      </c>
      <c r="D242" s="233" t="s">
        <v>202</v>
      </c>
      <c r="E242" s="234" t="s">
        <v>1052</v>
      </c>
      <c r="F242" s="235" t="s">
        <v>1053</v>
      </c>
      <c r="G242" s="236" t="s">
        <v>211</v>
      </c>
      <c r="H242" s="237">
        <v>5.65</v>
      </c>
      <c r="I242" s="238"/>
      <c r="J242" s="239">
        <f>ROUND(I242*H242,2)</f>
        <v>0</v>
      </c>
      <c r="K242" s="235" t="s">
        <v>196</v>
      </c>
      <c r="L242" s="240"/>
      <c r="M242" s="241" t="s">
        <v>79</v>
      </c>
      <c r="N242" s="242" t="s">
        <v>51</v>
      </c>
      <c r="O242" s="67"/>
      <c r="P242" s="191">
        <f>O242*H242</f>
        <v>0</v>
      </c>
      <c r="Q242" s="191">
        <v>0.2</v>
      </c>
      <c r="R242" s="191">
        <f>Q242*H242</f>
        <v>1.1300000000000001</v>
      </c>
      <c r="S242" s="191">
        <v>0</v>
      </c>
      <c r="T242" s="192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193" t="s">
        <v>205</v>
      </c>
      <c r="AT242" s="193" t="s">
        <v>202</v>
      </c>
      <c r="AU242" s="193" t="s">
        <v>90</v>
      </c>
      <c r="AY242" s="19" t="s">
        <v>171</v>
      </c>
      <c r="BE242" s="194">
        <f>IF(N242="základní",J242,0)</f>
        <v>0</v>
      </c>
      <c r="BF242" s="194">
        <f>IF(N242="snížená",J242,0)</f>
        <v>0</v>
      </c>
      <c r="BG242" s="194">
        <f>IF(N242="zákl. přenesená",J242,0)</f>
        <v>0</v>
      </c>
      <c r="BH242" s="194">
        <f>IF(N242="sníž. přenesená",J242,0)</f>
        <v>0</v>
      </c>
      <c r="BI242" s="194">
        <f>IF(N242="nulová",J242,0)</f>
        <v>0</v>
      </c>
      <c r="BJ242" s="19" t="s">
        <v>88</v>
      </c>
      <c r="BK242" s="194">
        <f>ROUND(I242*H242,2)</f>
        <v>0</v>
      </c>
      <c r="BL242" s="19" t="s">
        <v>178</v>
      </c>
      <c r="BM242" s="193" t="s">
        <v>1054</v>
      </c>
    </row>
    <row r="243" spans="1:65" s="13" customFormat="1" x14ac:dyDescent="0.2">
      <c r="B243" s="195"/>
      <c r="C243" s="196"/>
      <c r="D243" s="197" t="s">
        <v>180</v>
      </c>
      <c r="E243" s="198" t="s">
        <v>79</v>
      </c>
      <c r="F243" s="199" t="s">
        <v>911</v>
      </c>
      <c r="G243" s="196"/>
      <c r="H243" s="198" t="s">
        <v>79</v>
      </c>
      <c r="I243" s="200"/>
      <c r="J243" s="196"/>
      <c r="K243" s="196"/>
      <c r="L243" s="201"/>
      <c r="M243" s="202"/>
      <c r="N243" s="203"/>
      <c r="O243" s="203"/>
      <c r="P243" s="203"/>
      <c r="Q243" s="203"/>
      <c r="R243" s="203"/>
      <c r="S243" s="203"/>
      <c r="T243" s="204"/>
      <c r="AT243" s="205" t="s">
        <v>180</v>
      </c>
      <c r="AU243" s="205" t="s">
        <v>90</v>
      </c>
      <c r="AV243" s="13" t="s">
        <v>88</v>
      </c>
      <c r="AW243" s="13" t="s">
        <v>42</v>
      </c>
      <c r="AX243" s="13" t="s">
        <v>81</v>
      </c>
      <c r="AY243" s="205" t="s">
        <v>171</v>
      </c>
    </row>
    <row r="244" spans="1:65" s="14" customFormat="1" x14ac:dyDescent="0.2">
      <c r="B244" s="206"/>
      <c r="C244" s="207"/>
      <c r="D244" s="197" t="s">
        <v>180</v>
      </c>
      <c r="E244" s="208" t="s">
        <v>79</v>
      </c>
      <c r="F244" s="209" t="s">
        <v>1055</v>
      </c>
      <c r="G244" s="207"/>
      <c r="H244" s="210">
        <v>5.65</v>
      </c>
      <c r="I244" s="211"/>
      <c r="J244" s="207"/>
      <c r="K244" s="207"/>
      <c r="L244" s="212"/>
      <c r="M244" s="213"/>
      <c r="N244" s="214"/>
      <c r="O244" s="214"/>
      <c r="P244" s="214"/>
      <c r="Q244" s="214"/>
      <c r="R244" s="214"/>
      <c r="S244" s="214"/>
      <c r="T244" s="215"/>
      <c r="AT244" s="216" t="s">
        <v>180</v>
      </c>
      <c r="AU244" s="216" t="s">
        <v>90</v>
      </c>
      <c r="AV244" s="14" t="s">
        <v>90</v>
      </c>
      <c r="AW244" s="14" t="s">
        <v>42</v>
      </c>
      <c r="AX244" s="14" t="s">
        <v>81</v>
      </c>
      <c r="AY244" s="216" t="s">
        <v>171</v>
      </c>
    </row>
    <row r="245" spans="1:65" s="15" customFormat="1" x14ac:dyDescent="0.2">
      <c r="B245" s="217"/>
      <c r="C245" s="218"/>
      <c r="D245" s="197" t="s">
        <v>180</v>
      </c>
      <c r="E245" s="219" t="s">
        <v>79</v>
      </c>
      <c r="F245" s="220" t="s">
        <v>183</v>
      </c>
      <c r="G245" s="218"/>
      <c r="H245" s="221">
        <v>5.65</v>
      </c>
      <c r="I245" s="222"/>
      <c r="J245" s="218"/>
      <c r="K245" s="218"/>
      <c r="L245" s="223"/>
      <c r="M245" s="224"/>
      <c r="N245" s="225"/>
      <c r="O245" s="225"/>
      <c r="P245" s="225"/>
      <c r="Q245" s="225"/>
      <c r="R245" s="225"/>
      <c r="S245" s="225"/>
      <c r="T245" s="226"/>
      <c r="AT245" s="227" t="s">
        <v>180</v>
      </c>
      <c r="AU245" s="227" t="s">
        <v>90</v>
      </c>
      <c r="AV245" s="15" t="s">
        <v>178</v>
      </c>
      <c r="AW245" s="15" t="s">
        <v>42</v>
      </c>
      <c r="AX245" s="15" t="s">
        <v>88</v>
      </c>
      <c r="AY245" s="227" t="s">
        <v>171</v>
      </c>
    </row>
    <row r="246" spans="1:65" s="2" customFormat="1" ht="16.5" customHeight="1" x14ac:dyDescent="0.2">
      <c r="A246" s="37"/>
      <c r="B246" s="38"/>
      <c r="C246" s="233" t="s">
        <v>407</v>
      </c>
      <c r="D246" s="233" t="s">
        <v>202</v>
      </c>
      <c r="E246" s="234" t="s">
        <v>1056</v>
      </c>
      <c r="F246" s="235" t="s">
        <v>1057</v>
      </c>
      <c r="G246" s="236" t="s">
        <v>211</v>
      </c>
      <c r="H246" s="237">
        <v>4</v>
      </c>
      <c r="I246" s="238"/>
      <c r="J246" s="239">
        <f>ROUND(I246*H246,2)</f>
        <v>0</v>
      </c>
      <c r="K246" s="235" t="s">
        <v>196</v>
      </c>
      <c r="L246" s="240"/>
      <c r="M246" s="241" t="s">
        <v>79</v>
      </c>
      <c r="N246" s="242" t="s">
        <v>51</v>
      </c>
      <c r="O246" s="67"/>
      <c r="P246" s="191">
        <f>O246*H246</f>
        <v>0</v>
      </c>
      <c r="Q246" s="191">
        <v>0.125</v>
      </c>
      <c r="R246" s="191">
        <f>Q246*H246</f>
        <v>0.5</v>
      </c>
      <c r="S246" s="191">
        <v>0</v>
      </c>
      <c r="T246" s="192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193" t="s">
        <v>205</v>
      </c>
      <c r="AT246" s="193" t="s">
        <v>202</v>
      </c>
      <c r="AU246" s="193" t="s">
        <v>90</v>
      </c>
      <c r="AY246" s="19" t="s">
        <v>171</v>
      </c>
      <c r="BE246" s="194">
        <f>IF(N246="základní",J246,0)</f>
        <v>0</v>
      </c>
      <c r="BF246" s="194">
        <f>IF(N246="snížená",J246,0)</f>
        <v>0</v>
      </c>
      <c r="BG246" s="194">
        <f>IF(N246="zákl. přenesená",J246,0)</f>
        <v>0</v>
      </c>
      <c r="BH246" s="194">
        <f>IF(N246="sníž. přenesená",J246,0)</f>
        <v>0</v>
      </c>
      <c r="BI246" s="194">
        <f>IF(N246="nulová",J246,0)</f>
        <v>0</v>
      </c>
      <c r="BJ246" s="19" t="s">
        <v>88</v>
      </c>
      <c r="BK246" s="194">
        <f>ROUND(I246*H246,2)</f>
        <v>0</v>
      </c>
      <c r="BL246" s="19" t="s">
        <v>178</v>
      </c>
      <c r="BM246" s="193" t="s">
        <v>1058</v>
      </c>
    </row>
    <row r="247" spans="1:65" s="13" customFormat="1" x14ac:dyDescent="0.2">
      <c r="B247" s="195"/>
      <c r="C247" s="196"/>
      <c r="D247" s="197" t="s">
        <v>180</v>
      </c>
      <c r="E247" s="198" t="s">
        <v>79</v>
      </c>
      <c r="F247" s="199" t="s">
        <v>911</v>
      </c>
      <c r="G247" s="196"/>
      <c r="H247" s="198" t="s">
        <v>79</v>
      </c>
      <c r="I247" s="200"/>
      <c r="J247" s="196"/>
      <c r="K247" s="196"/>
      <c r="L247" s="201"/>
      <c r="M247" s="202"/>
      <c r="N247" s="203"/>
      <c r="O247" s="203"/>
      <c r="P247" s="203"/>
      <c r="Q247" s="203"/>
      <c r="R247" s="203"/>
      <c r="S247" s="203"/>
      <c r="T247" s="204"/>
      <c r="AT247" s="205" t="s">
        <v>180</v>
      </c>
      <c r="AU247" s="205" t="s">
        <v>90</v>
      </c>
      <c r="AV247" s="13" t="s">
        <v>88</v>
      </c>
      <c r="AW247" s="13" t="s">
        <v>42</v>
      </c>
      <c r="AX247" s="13" t="s">
        <v>81</v>
      </c>
      <c r="AY247" s="205" t="s">
        <v>171</v>
      </c>
    </row>
    <row r="248" spans="1:65" s="14" customFormat="1" x14ac:dyDescent="0.2">
      <c r="B248" s="206"/>
      <c r="C248" s="207"/>
      <c r="D248" s="197" t="s">
        <v>180</v>
      </c>
      <c r="E248" s="208" t="s">
        <v>79</v>
      </c>
      <c r="F248" s="209" t="s">
        <v>1059</v>
      </c>
      <c r="G248" s="207"/>
      <c r="H248" s="210">
        <v>4</v>
      </c>
      <c r="I248" s="211"/>
      <c r="J248" s="207"/>
      <c r="K248" s="207"/>
      <c r="L248" s="212"/>
      <c r="M248" s="213"/>
      <c r="N248" s="214"/>
      <c r="O248" s="214"/>
      <c r="P248" s="214"/>
      <c r="Q248" s="214"/>
      <c r="R248" s="214"/>
      <c r="S248" s="214"/>
      <c r="T248" s="215"/>
      <c r="AT248" s="216" t="s">
        <v>180</v>
      </c>
      <c r="AU248" s="216" t="s">
        <v>90</v>
      </c>
      <c r="AV248" s="14" t="s">
        <v>90</v>
      </c>
      <c r="AW248" s="14" t="s">
        <v>42</v>
      </c>
      <c r="AX248" s="14" t="s">
        <v>81</v>
      </c>
      <c r="AY248" s="216" t="s">
        <v>171</v>
      </c>
    </row>
    <row r="249" spans="1:65" s="15" customFormat="1" x14ac:dyDescent="0.2">
      <c r="B249" s="217"/>
      <c r="C249" s="218"/>
      <c r="D249" s="197" t="s">
        <v>180</v>
      </c>
      <c r="E249" s="219" t="s">
        <v>79</v>
      </c>
      <c r="F249" s="220" t="s">
        <v>183</v>
      </c>
      <c r="G249" s="218"/>
      <c r="H249" s="221">
        <v>4</v>
      </c>
      <c r="I249" s="222"/>
      <c r="J249" s="218"/>
      <c r="K249" s="218"/>
      <c r="L249" s="223"/>
      <c r="M249" s="224"/>
      <c r="N249" s="225"/>
      <c r="O249" s="225"/>
      <c r="P249" s="225"/>
      <c r="Q249" s="225"/>
      <c r="R249" s="225"/>
      <c r="S249" s="225"/>
      <c r="T249" s="226"/>
      <c r="AT249" s="227" t="s">
        <v>180</v>
      </c>
      <c r="AU249" s="227" t="s">
        <v>90</v>
      </c>
      <c r="AV249" s="15" t="s">
        <v>178</v>
      </c>
      <c r="AW249" s="15" t="s">
        <v>42</v>
      </c>
      <c r="AX249" s="15" t="s">
        <v>88</v>
      </c>
      <c r="AY249" s="227" t="s">
        <v>171</v>
      </c>
    </row>
    <row r="250" spans="1:65" s="2" customFormat="1" ht="16.5" customHeight="1" x14ac:dyDescent="0.2">
      <c r="A250" s="37"/>
      <c r="B250" s="38"/>
      <c r="C250" s="233" t="s">
        <v>412</v>
      </c>
      <c r="D250" s="233" t="s">
        <v>202</v>
      </c>
      <c r="E250" s="234" t="s">
        <v>1060</v>
      </c>
      <c r="F250" s="235" t="s">
        <v>1061</v>
      </c>
      <c r="G250" s="236" t="s">
        <v>211</v>
      </c>
      <c r="H250" s="237">
        <v>7</v>
      </c>
      <c r="I250" s="238"/>
      <c r="J250" s="239">
        <f>ROUND(I250*H250,2)</f>
        <v>0</v>
      </c>
      <c r="K250" s="235" t="s">
        <v>196</v>
      </c>
      <c r="L250" s="240"/>
      <c r="M250" s="241" t="s">
        <v>79</v>
      </c>
      <c r="N250" s="242" t="s">
        <v>51</v>
      </c>
      <c r="O250" s="67"/>
      <c r="P250" s="191">
        <f>O250*H250</f>
        <v>0</v>
      </c>
      <c r="Q250" s="191">
        <v>0.125</v>
      </c>
      <c r="R250" s="191">
        <f>Q250*H250</f>
        <v>0.875</v>
      </c>
      <c r="S250" s="191">
        <v>0</v>
      </c>
      <c r="T250" s="192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193" t="s">
        <v>205</v>
      </c>
      <c r="AT250" s="193" t="s">
        <v>202</v>
      </c>
      <c r="AU250" s="193" t="s">
        <v>90</v>
      </c>
      <c r="AY250" s="19" t="s">
        <v>171</v>
      </c>
      <c r="BE250" s="194">
        <f>IF(N250="základní",J250,0)</f>
        <v>0</v>
      </c>
      <c r="BF250" s="194">
        <f>IF(N250="snížená",J250,0)</f>
        <v>0</v>
      </c>
      <c r="BG250" s="194">
        <f>IF(N250="zákl. přenesená",J250,0)</f>
        <v>0</v>
      </c>
      <c r="BH250" s="194">
        <f>IF(N250="sníž. přenesená",J250,0)</f>
        <v>0</v>
      </c>
      <c r="BI250" s="194">
        <f>IF(N250="nulová",J250,0)</f>
        <v>0</v>
      </c>
      <c r="BJ250" s="19" t="s">
        <v>88</v>
      </c>
      <c r="BK250" s="194">
        <f>ROUND(I250*H250,2)</f>
        <v>0</v>
      </c>
      <c r="BL250" s="19" t="s">
        <v>178</v>
      </c>
      <c r="BM250" s="193" t="s">
        <v>1062</v>
      </c>
    </row>
    <row r="251" spans="1:65" s="13" customFormat="1" x14ac:dyDescent="0.2">
      <c r="B251" s="195"/>
      <c r="C251" s="196"/>
      <c r="D251" s="197" t="s">
        <v>180</v>
      </c>
      <c r="E251" s="198" t="s">
        <v>79</v>
      </c>
      <c r="F251" s="199" t="s">
        <v>911</v>
      </c>
      <c r="G251" s="196"/>
      <c r="H251" s="198" t="s">
        <v>79</v>
      </c>
      <c r="I251" s="200"/>
      <c r="J251" s="196"/>
      <c r="K251" s="196"/>
      <c r="L251" s="201"/>
      <c r="M251" s="202"/>
      <c r="N251" s="203"/>
      <c r="O251" s="203"/>
      <c r="P251" s="203"/>
      <c r="Q251" s="203"/>
      <c r="R251" s="203"/>
      <c r="S251" s="203"/>
      <c r="T251" s="204"/>
      <c r="AT251" s="205" t="s">
        <v>180</v>
      </c>
      <c r="AU251" s="205" t="s">
        <v>90</v>
      </c>
      <c r="AV251" s="13" t="s">
        <v>88</v>
      </c>
      <c r="AW251" s="13" t="s">
        <v>42</v>
      </c>
      <c r="AX251" s="13" t="s">
        <v>81</v>
      </c>
      <c r="AY251" s="205" t="s">
        <v>171</v>
      </c>
    </row>
    <row r="252" spans="1:65" s="14" customFormat="1" x14ac:dyDescent="0.2">
      <c r="B252" s="206"/>
      <c r="C252" s="207"/>
      <c r="D252" s="197" t="s">
        <v>180</v>
      </c>
      <c r="E252" s="208" t="s">
        <v>79</v>
      </c>
      <c r="F252" s="209" t="s">
        <v>1063</v>
      </c>
      <c r="G252" s="207"/>
      <c r="H252" s="210">
        <v>7</v>
      </c>
      <c r="I252" s="211"/>
      <c r="J252" s="207"/>
      <c r="K252" s="207"/>
      <c r="L252" s="212"/>
      <c r="M252" s="213"/>
      <c r="N252" s="214"/>
      <c r="O252" s="214"/>
      <c r="P252" s="214"/>
      <c r="Q252" s="214"/>
      <c r="R252" s="214"/>
      <c r="S252" s="214"/>
      <c r="T252" s="215"/>
      <c r="AT252" s="216" t="s">
        <v>180</v>
      </c>
      <c r="AU252" s="216" t="s">
        <v>90</v>
      </c>
      <c r="AV252" s="14" t="s">
        <v>90</v>
      </c>
      <c r="AW252" s="14" t="s">
        <v>42</v>
      </c>
      <c r="AX252" s="14" t="s">
        <v>81</v>
      </c>
      <c r="AY252" s="216" t="s">
        <v>171</v>
      </c>
    </row>
    <row r="253" spans="1:65" s="15" customFormat="1" x14ac:dyDescent="0.2">
      <c r="B253" s="217"/>
      <c r="C253" s="218"/>
      <c r="D253" s="197" t="s">
        <v>180</v>
      </c>
      <c r="E253" s="219" t="s">
        <v>79</v>
      </c>
      <c r="F253" s="220" t="s">
        <v>183</v>
      </c>
      <c r="G253" s="218"/>
      <c r="H253" s="221">
        <v>7</v>
      </c>
      <c r="I253" s="222"/>
      <c r="J253" s="218"/>
      <c r="K253" s="218"/>
      <c r="L253" s="223"/>
      <c r="M253" s="224"/>
      <c r="N253" s="225"/>
      <c r="O253" s="225"/>
      <c r="P253" s="225"/>
      <c r="Q253" s="225"/>
      <c r="R253" s="225"/>
      <c r="S253" s="225"/>
      <c r="T253" s="226"/>
      <c r="AT253" s="227" t="s">
        <v>180</v>
      </c>
      <c r="AU253" s="227" t="s">
        <v>90</v>
      </c>
      <c r="AV253" s="15" t="s">
        <v>178</v>
      </c>
      <c r="AW253" s="15" t="s">
        <v>42</v>
      </c>
      <c r="AX253" s="15" t="s">
        <v>88</v>
      </c>
      <c r="AY253" s="227" t="s">
        <v>171</v>
      </c>
    </row>
    <row r="254" spans="1:65" s="2" customFormat="1" ht="24.2" customHeight="1" x14ac:dyDescent="0.2">
      <c r="A254" s="37"/>
      <c r="B254" s="38"/>
      <c r="C254" s="182" t="s">
        <v>416</v>
      </c>
      <c r="D254" s="182" t="s">
        <v>173</v>
      </c>
      <c r="E254" s="183" t="s">
        <v>1064</v>
      </c>
      <c r="F254" s="184" t="s">
        <v>1065</v>
      </c>
      <c r="G254" s="185" t="s">
        <v>211</v>
      </c>
      <c r="H254" s="186">
        <v>5</v>
      </c>
      <c r="I254" s="187"/>
      <c r="J254" s="188">
        <f>ROUND(I254*H254,2)</f>
        <v>0</v>
      </c>
      <c r="K254" s="184" t="s">
        <v>196</v>
      </c>
      <c r="L254" s="42"/>
      <c r="M254" s="189" t="s">
        <v>79</v>
      </c>
      <c r="N254" s="190" t="s">
        <v>51</v>
      </c>
      <c r="O254" s="67"/>
      <c r="P254" s="191">
        <f>O254*H254</f>
        <v>0</v>
      </c>
      <c r="Q254" s="191">
        <v>0.10398</v>
      </c>
      <c r="R254" s="191">
        <f>Q254*H254</f>
        <v>0.51990000000000003</v>
      </c>
      <c r="S254" s="191">
        <v>0</v>
      </c>
      <c r="T254" s="192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193" t="s">
        <v>178</v>
      </c>
      <c r="AT254" s="193" t="s">
        <v>173</v>
      </c>
      <c r="AU254" s="193" t="s">
        <v>90</v>
      </c>
      <c r="AY254" s="19" t="s">
        <v>171</v>
      </c>
      <c r="BE254" s="194">
        <f>IF(N254="základní",J254,0)</f>
        <v>0</v>
      </c>
      <c r="BF254" s="194">
        <f>IF(N254="snížená",J254,0)</f>
        <v>0</v>
      </c>
      <c r="BG254" s="194">
        <f>IF(N254="zákl. přenesená",J254,0)</f>
        <v>0</v>
      </c>
      <c r="BH254" s="194">
        <f>IF(N254="sníž. přenesená",J254,0)</f>
        <v>0</v>
      </c>
      <c r="BI254" s="194">
        <f>IF(N254="nulová",J254,0)</f>
        <v>0</v>
      </c>
      <c r="BJ254" s="19" t="s">
        <v>88</v>
      </c>
      <c r="BK254" s="194">
        <f>ROUND(I254*H254,2)</f>
        <v>0</v>
      </c>
      <c r="BL254" s="19" t="s">
        <v>178</v>
      </c>
      <c r="BM254" s="193" t="s">
        <v>1066</v>
      </c>
    </row>
    <row r="255" spans="1:65" s="2" customFormat="1" x14ac:dyDescent="0.2">
      <c r="A255" s="37"/>
      <c r="B255" s="38"/>
      <c r="C255" s="39"/>
      <c r="D255" s="228" t="s">
        <v>198</v>
      </c>
      <c r="E255" s="39"/>
      <c r="F255" s="229" t="s">
        <v>1067</v>
      </c>
      <c r="G255" s="39"/>
      <c r="H255" s="39"/>
      <c r="I255" s="230"/>
      <c r="J255" s="39"/>
      <c r="K255" s="39"/>
      <c r="L255" s="42"/>
      <c r="M255" s="231"/>
      <c r="N255" s="232"/>
      <c r="O255" s="67"/>
      <c r="P255" s="67"/>
      <c r="Q255" s="67"/>
      <c r="R255" s="67"/>
      <c r="S255" s="67"/>
      <c r="T255" s="68"/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T255" s="19" t="s">
        <v>198</v>
      </c>
      <c r="AU255" s="19" t="s">
        <v>90</v>
      </c>
    </row>
    <row r="256" spans="1:65" s="13" customFormat="1" x14ac:dyDescent="0.2">
      <c r="B256" s="195"/>
      <c r="C256" s="196"/>
      <c r="D256" s="197" t="s">
        <v>180</v>
      </c>
      <c r="E256" s="198" t="s">
        <v>79</v>
      </c>
      <c r="F256" s="199" t="s">
        <v>911</v>
      </c>
      <c r="G256" s="196"/>
      <c r="H256" s="198" t="s">
        <v>79</v>
      </c>
      <c r="I256" s="200"/>
      <c r="J256" s="196"/>
      <c r="K256" s="196"/>
      <c r="L256" s="201"/>
      <c r="M256" s="202"/>
      <c r="N256" s="203"/>
      <c r="O256" s="203"/>
      <c r="P256" s="203"/>
      <c r="Q256" s="203"/>
      <c r="R256" s="203"/>
      <c r="S256" s="203"/>
      <c r="T256" s="204"/>
      <c r="AT256" s="205" t="s">
        <v>180</v>
      </c>
      <c r="AU256" s="205" t="s">
        <v>90</v>
      </c>
      <c r="AV256" s="13" t="s">
        <v>88</v>
      </c>
      <c r="AW256" s="13" t="s">
        <v>42</v>
      </c>
      <c r="AX256" s="13" t="s">
        <v>81</v>
      </c>
      <c r="AY256" s="205" t="s">
        <v>171</v>
      </c>
    </row>
    <row r="257" spans="1:65" s="14" customFormat="1" x14ac:dyDescent="0.2">
      <c r="B257" s="206"/>
      <c r="C257" s="207"/>
      <c r="D257" s="197" t="s">
        <v>180</v>
      </c>
      <c r="E257" s="208" t="s">
        <v>79</v>
      </c>
      <c r="F257" s="209" t="s">
        <v>1068</v>
      </c>
      <c r="G257" s="207"/>
      <c r="H257" s="210">
        <v>5</v>
      </c>
      <c r="I257" s="211"/>
      <c r="J257" s="207"/>
      <c r="K257" s="207"/>
      <c r="L257" s="212"/>
      <c r="M257" s="213"/>
      <c r="N257" s="214"/>
      <c r="O257" s="214"/>
      <c r="P257" s="214"/>
      <c r="Q257" s="214"/>
      <c r="R257" s="214"/>
      <c r="S257" s="214"/>
      <c r="T257" s="215"/>
      <c r="AT257" s="216" t="s">
        <v>180</v>
      </c>
      <c r="AU257" s="216" t="s">
        <v>90</v>
      </c>
      <c r="AV257" s="14" t="s">
        <v>90</v>
      </c>
      <c r="AW257" s="14" t="s">
        <v>42</v>
      </c>
      <c r="AX257" s="14" t="s">
        <v>81</v>
      </c>
      <c r="AY257" s="216" t="s">
        <v>171</v>
      </c>
    </row>
    <row r="258" spans="1:65" s="15" customFormat="1" x14ac:dyDescent="0.2">
      <c r="B258" s="217"/>
      <c r="C258" s="218"/>
      <c r="D258" s="197" t="s">
        <v>180</v>
      </c>
      <c r="E258" s="219" t="s">
        <v>79</v>
      </c>
      <c r="F258" s="220" t="s">
        <v>183</v>
      </c>
      <c r="G258" s="218"/>
      <c r="H258" s="221">
        <v>5</v>
      </c>
      <c r="I258" s="222"/>
      <c r="J258" s="218"/>
      <c r="K258" s="218"/>
      <c r="L258" s="223"/>
      <c r="M258" s="224"/>
      <c r="N258" s="225"/>
      <c r="O258" s="225"/>
      <c r="P258" s="225"/>
      <c r="Q258" s="225"/>
      <c r="R258" s="225"/>
      <c r="S258" s="225"/>
      <c r="T258" s="226"/>
      <c r="AT258" s="227" t="s">
        <v>180</v>
      </c>
      <c r="AU258" s="227" t="s">
        <v>90</v>
      </c>
      <c r="AV258" s="15" t="s">
        <v>178</v>
      </c>
      <c r="AW258" s="15" t="s">
        <v>42</v>
      </c>
      <c r="AX258" s="15" t="s">
        <v>88</v>
      </c>
      <c r="AY258" s="227" t="s">
        <v>171</v>
      </c>
    </row>
    <row r="259" spans="1:65" s="2" customFormat="1" ht="16.5" customHeight="1" x14ac:dyDescent="0.2">
      <c r="A259" s="37"/>
      <c r="B259" s="38"/>
      <c r="C259" s="233" t="s">
        <v>423</v>
      </c>
      <c r="D259" s="233" t="s">
        <v>202</v>
      </c>
      <c r="E259" s="234" t="s">
        <v>1069</v>
      </c>
      <c r="F259" s="235" t="s">
        <v>1070</v>
      </c>
      <c r="G259" s="236" t="s">
        <v>211</v>
      </c>
      <c r="H259" s="237">
        <v>2.5</v>
      </c>
      <c r="I259" s="238"/>
      <c r="J259" s="239">
        <f>ROUND(I259*H259,2)</f>
        <v>0</v>
      </c>
      <c r="K259" s="235" t="s">
        <v>196</v>
      </c>
      <c r="L259" s="240"/>
      <c r="M259" s="241" t="s">
        <v>79</v>
      </c>
      <c r="N259" s="242" t="s">
        <v>51</v>
      </c>
      <c r="O259" s="67"/>
      <c r="P259" s="191">
        <f>O259*H259</f>
        <v>0</v>
      </c>
      <c r="Q259" s="191">
        <v>5.8000000000000003E-2</v>
      </c>
      <c r="R259" s="191">
        <f>Q259*H259</f>
        <v>0.14500000000000002</v>
      </c>
      <c r="S259" s="191">
        <v>0</v>
      </c>
      <c r="T259" s="192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193" t="s">
        <v>205</v>
      </c>
      <c r="AT259" s="193" t="s">
        <v>202</v>
      </c>
      <c r="AU259" s="193" t="s">
        <v>90</v>
      </c>
      <c r="AY259" s="19" t="s">
        <v>171</v>
      </c>
      <c r="BE259" s="194">
        <f>IF(N259="základní",J259,0)</f>
        <v>0</v>
      </c>
      <c r="BF259" s="194">
        <f>IF(N259="snížená",J259,0)</f>
        <v>0</v>
      </c>
      <c r="BG259" s="194">
        <f>IF(N259="zákl. přenesená",J259,0)</f>
        <v>0</v>
      </c>
      <c r="BH259" s="194">
        <f>IF(N259="sníž. přenesená",J259,0)</f>
        <v>0</v>
      </c>
      <c r="BI259" s="194">
        <f>IF(N259="nulová",J259,0)</f>
        <v>0</v>
      </c>
      <c r="BJ259" s="19" t="s">
        <v>88</v>
      </c>
      <c r="BK259" s="194">
        <f>ROUND(I259*H259,2)</f>
        <v>0</v>
      </c>
      <c r="BL259" s="19" t="s">
        <v>178</v>
      </c>
      <c r="BM259" s="193" t="s">
        <v>1071</v>
      </c>
    </row>
    <row r="260" spans="1:65" s="13" customFormat="1" x14ac:dyDescent="0.2">
      <c r="B260" s="195"/>
      <c r="C260" s="196"/>
      <c r="D260" s="197" t="s">
        <v>180</v>
      </c>
      <c r="E260" s="198" t="s">
        <v>79</v>
      </c>
      <c r="F260" s="199" t="s">
        <v>911</v>
      </c>
      <c r="G260" s="196"/>
      <c r="H260" s="198" t="s">
        <v>79</v>
      </c>
      <c r="I260" s="200"/>
      <c r="J260" s="196"/>
      <c r="K260" s="196"/>
      <c r="L260" s="201"/>
      <c r="M260" s="202"/>
      <c r="N260" s="203"/>
      <c r="O260" s="203"/>
      <c r="P260" s="203"/>
      <c r="Q260" s="203"/>
      <c r="R260" s="203"/>
      <c r="S260" s="203"/>
      <c r="T260" s="204"/>
      <c r="AT260" s="205" t="s">
        <v>180</v>
      </c>
      <c r="AU260" s="205" t="s">
        <v>90</v>
      </c>
      <c r="AV260" s="13" t="s">
        <v>88</v>
      </c>
      <c r="AW260" s="13" t="s">
        <v>42</v>
      </c>
      <c r="AX260" s="13" t="s">
        <v>81</v>
      </c>
      <c r="AY260" s="205" t="s">
        <v>171</v>
      </c>
    </row>
    <row r="261" spans="1:65" s="14" customFormat="1" x14ac:dyDescent="0.2">
      <c r="B261" s="206"/>
      <c r="C261" s="207"/>
      <c r="D261" s="197" t="s">
        <v>180</v>
      </c>
      <c r="E261" s="208" t="s">
        <v>79</v>
      </c>
      <c r="F261" s="209" t="s">
        <v>1072</v>
      </c>
      <c r="G261" s="207"/>
      <c r="H261" s="210">
        <v>2.5</v>
      </c>
      <c r="I261" s="211"/>
      <c r="J261" s="207"/>
      <c r="K261" s="207"/>
      <c r="L261" s="212"/>
      <c r="M261" s="213"/>
      <c r="N261" s="214"/>
      <c r="O261" s="214"/>
      <c r="P261" s="214"/>
      <c r="Q261" s="214"/>
      <c r="R261" s="214"/>
      <c r="S261" s="214"/>
      <c r="T261" s="215"/>
      <c r="AT261" s="216" t="s">
        <v>180</v>
      </c>
      <c r="AU261" s="216" t="s">
        <v>90</v>
      </c>
      <c r="AV261" s="14" t="s">
        <v>90</v>
      </c>
      <c r="AW261" s="14" t="s">
        <v>42</v>
      </c>
      <c r="AX261" s="14" t="s">
        <v>81</v>
      </c>
      <c r="AY261" s="216" t="s">
        <v>171</v>
      </c>
    </row>
    <row r="262" spans="1:65" s="15" customFormat="1" x14ac:dyDescent="0.2">
      <c r="B262" s="217"/>
      <c r="C262" s="218"/>
      <c r="D262" s="197" t="s">
        <v>180</v>
      </c>
      <c r="E262" s="219" t="s">
        <v>79</v>
      </c>
      <c r="F262" s="220" t="s">
        <v>183</v>
      </c>
      <c r="G262" s="218"/>
      <c r="H262" s="221">
        <v>2.5</v>
      </c>
      <c r="I262" s="222"/>
      <c r="J262" s="218"/>
      <c r="K262" s="218"/>
      <c r="L262" s="223"/>
      <c r="M262" s="224"/>
      <c r="N262" s="225"/>
      <c r="O262" s="225"/>
      <c r="P262" s="225"/>
      <c r="Q262" s="225"/>
      <c r="R262" s="225"/>
      <c r="S262" s="225"/>
      <c r="T262" s="226"/>
      <c r="AT262" s="227" t="s">
        <v>180</v>
      </c>
      <c r="AU262" s="227" t="s">
        <v>90</v>
      </c>
      <c r="AV262" s="15" t="s">
        <v>178</v>
      </c>
      <c r="AW262" s="15" t="s">
        <v>42</v>
      </c>
      <c r="AX262" s="15" t="s">
        <v>88</v>
      </c>
      <c r="AY262" s="227" t="s">
        <v>171</v>
      </c>
    </row>
    <row r="263" spans="1:65" s="2" customFormat="1" ht="21.75" customHeight="1" x14ac:dyDescent="0.2">
      <c r="A263" s="37"/>
      <c r="B263" s="38"/>
      <c r="C263" s="182" t="s">
        <v>427</v>
      </c>
      <c r="D263" s="182" t="s">
        <v>173</v>
      </c>
      <c r="E263" s="183" t="s">
        <v>1073</v>
      </c>
      <c r="F263" s="184" t="s">
        <v>1074</v>
      </c>
      <c r="G263" s="185" t="s">
        <v>211</v>
      </c>
      <c r="H263" s="186">
        <v>180</v>
      </c>
      <c r="I263" s="187"/>
      <c r="J263" s="188">
        <f>ROUND(I263*H263,2)</f>
        <v>0</v>
      </c>
      <c r="K263" s="184" t="s">
        <v>196</v>
      </c>
      <c r="L263" s="42"/>
      <c r="M263" s="189" t="s">
        <v>79</v>
      </c>
      <c r="N263" s="190" t="s">
        <v>51</v>
      </c>
      <c r="O263" s="67"/>
      <c r="P263" s="191">
        <f>O263*H263</f>
        <v>0</v>
      </c>
      <c r="Q263" s="191">
        <v>0</v>
      </c>
      <c r="R263" s="191">
        <f>Q263*H263</f>
        <v>0</v>
      </c>
      <c r="S263" s="191">
        <v>0</v>
      </c>
      <c r="T263" s="192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193" t="s">
        <v>178</v>
      </c>
      <c r="AT263" s="193" t="s">
        <v>173</v>
      </c>
      <c r="AU263" s="193" t="s">
        <v>90</v>
      </c>
      <c r="AY263" s="19" t="s">
        <v>171</v>
      </c>
      <c r="BE263" s="194">
        <f>IF(N263="základní",J263,0)</f>
        <v>0</v>
      </c>
      <c r="BF263" s="194">
        <f>IF(N263="snížená",J263,0)</f>
        <v>0</v>
      </c>
      <c r="BG263" s="194">
        <f>IF(N263="zákl. přenesená",J263,0)</f>
        <v>0</v>
      </c>
      <c r="BH263" s="194">
        <f>IF(N263="sníž. přenesená",J263,0)</f>
        <v>0</v>
      </c>
      <c r="BI263" s="194">
        <f>IF(N263="nulová",J263,0)</f>
        <v>0</v>
      </c>
      <c r="BJ263" s="19" t="s">
        <v>88</v>
      </c>
      <c r="BK263" s="194">
        <f>ROUND(I263*H263,2)</f>
        <v>0</v>
      </c>
      <c r="BL263" s="19" t="s">
        <v>178</v>
      </c>
      <c r="BM263" s="193" t="s">
        <v>1075</v>
      </c>
    </row>
    <row r="264" spans="1:65" s="2" customFormat="1" x14ac:dyDescent="0.2">
      <c r="A264" s="37"/>
      <c r="B264" s="38"/>
      <c r="C264" s="39"/>
      <c r="D264" s="228" t="s">
        <v>198</v>
      </c>
      <c r="E264" s="39"/>
      <c r="F264" s="229" t="s">
        <v>1076</v>
      </c>
      <c r="G264" s="39"/>
      <c r="H264" s="39"/>
      <c r="I264" s="230"/>
      <c r="J264" s="39"/>
      <c r="K264" s="39"/>
      <c r="L264" s="42"/>
      <c r="M264" s="231"/>
      <c r="N264" s="232"/>
      <c r="O264" s="67"/>
      <c r="P264" s="67"/>
      <c r="Q264" s="67"/>
      <c r="R264" s="67"/>
      <c r="S264" s="67"/>
      <c r="T264" s="68"/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T264" s="19" t="s">
        <v>198</v>
      </c>
      <c r="AU264" s="19" t="s">
        <v>90</v>
      </c>
    </row>
    <row r="265" spans="1:65" s="13" customFormat="1" x14ac:dyDescent="0.2">
      <c r="B265" s="195"/>
      <c r="C265" s="196"/>
      <c r="D265" s="197" t="s">
        <v>180</v>
      </c>
      <c r="E265" s="198" t="s">
        <v>79</v>
      </c>
      <c r="F265" s="199" t="s">
        <v>911</v>
      </c>
      <c r="G265" s="196"/>
      <c r="H265" s="198" t="s">
        <v>79</v>
      </c>
      <c r="I265" s="200"/>
      <c r="J265" s="196"/>
      <c r="K265" s="196"/>
      <c r="L265" s="201"/>
      <c r="M265" s="202"/>
      <c r="N265" s="203"/>
      <c r="O265" s="203"/>
      <c r="P265" s="203"/>
      <c r="Q265" s="203"/>
      <c r="R265" s="203"/>
      <c r="S265" s="203"/>
      <c r="T265" s="204"/>
      <c r="AT265" s="205" t="s">
        <v>180</v>
      </c>
      <c r="AU265" s="205" t="s">
        <v>90</v>
      </c>
      <c r="AV265" s="13" t="s">
        <v>88</v>
      </c>
      <c r="AW265" s="13" t="s">
        <v>42</v>
      </c>
      <c r="AX265" s="13" t="s">
        <v>81</v>
      </c>
      <c r="AY265" s="205" t="s">
        <v>171</v>
      </c>
    </row>
    <row r="266" spans="1:65" s="14" customFormat="1" x14ac:dyDescent="0.2">
      <c r="B266" s="206"/>
      <c r="C266" s="207"/>
      <c r="D266" s="197" t="s">
        <v>180</v>
      </c>
      <c r="E266" s="208" t="s">
        <v>79</v>
      </c>
      <c r="F266" s="209" t="s">
        <v>1077</v>
      </c>
      <c r="G266" s="207"/>
      <c r="H266" s="210">
        <v>180</v>
      </c>
      <c r="I266" s="211"/>
      <c r="J266" s="207"/>
      <c r="K266" s="207"/>
      <c r="L266" s="212"/>
      <c r="M266" s="213"/>
      <c r="N266" s="214"/>
      <c r="O266" s="214"/>
      <c r="P266" s="214"/>
      <c r="Q266" s="214"/>
      <c r="R266" s="214"/>
      <c r="S266" s="214"/>
      <c r="T266" s="215"/>
      <c r="AT266" s="216" t="s">
        <v>180</v>
      </c>
      <c r="AU266" s="216" t="s">
        <v>90</v>
      </c>
      <c r="AV266" s="14" t="s">
        <v>90</v>
      </c>
      <c r="AW266" s="14" t="s">
        <v>42</v>
      </c>
      <c r="AX266" s="14" t="s">
        <v>81</v>
      </c>
      <c r="AY266" s="216" t="s">
        <v>171</v>
      </c>
    </row>
    <row r="267" spans="1:65" s="15" customFormat="1" x14ac:dyDescent="0.2">
      <c r="B267" s="217"/>
      <c r="C267" s="218"/>
      <c r="D267" s="197" t="s">
        <v>180</v>
      </c>
      <c r="E267" s="219" t="s">
        <v>898</v>
      </c>
      <c r="F267" s="220" t="s">
        <v>183</v>
      </c>
      <c r="G267" s="218"/>
      <c r="H267" s="221">
        <v>180</v>
      </c>
      <c r="I267" s="222"/>
      <c r="J267" s="218"/>
      <c r="K267" s="218"/>
      <c r="L267" s="223"/>
      <c r="M267" s="224"/>
      <c r="N267" s="225"/>
      <c r="O267" s="225"/>
      <c r="P267" s="225"/>
      <c r="Q267" s="225"/>
      <c r="R267" s="225"/>
      <c r="S267" s="225"/>
      <c r="T267" s="226"/>
      <c r="AT267" s="227" t="s">
        <v>180</v>
      </c>
      <c r="AU267" s="227" t="s">
        <v>90</v>
      </c>
      <c r="AV267" s="15" t="s">
        <v>178</v>
      </c>
      <c r="AW267" s="15" t="s">
        <v>42</v>
      </c>
      <c r="AX267" s="15" t="s">
        <v>88</v>
      </c>
      <c r="AY267" s="227" t="s">
        <v>171</v>
      </c>
    </row>
    <row r="268" spans="1:65" s="2" customFormat="1" ht="24.2" customHeight="1" x14ac:dyDescent="0.2">
      <c r="A268" s="37"/>
      <c r="B268" s="38"/>
      <c r="C268" s="182" t="s">
        <v>431</v>
      </c>
      <c r="D268" s="182" t="s">
        <v>173</v>
      </c>
      <c r="E268" s="183" t="s">
        <v>1078</v>
      </c>
      <c r="F268" s="184" t="s">
        <v>1079</v>
      </c>
      <c r="G268" s="185" t="s">
        <v>211</v>
      </c>
      <c r="H268" s="186">
        <v>180</v>
      </c>
      <c r="I268" s="187"/>
      <c r="J268" s="188">
        <f>ROUND(I268*H268,2)</f>
        <v>0</v>
      </c>
      <c r="K268" s="184" t="s">
        <v>196</v>
      </c>
      <c r="L268" s="42"/>
      <c r="M268" s="189" t="s">
        <v>79</v>
      </c>
      <c r="N268" s="190" t="s">
        <v>51</v>
      </c>
      <c r="O268" s="67"/>
      <c r="P268" s="191">
        <f>O268*H268</f>
        <v>0</v>
      </c>
      <c r="Q268" s="191">
        <v>1.7000000000000001E-4</v>
      </c>
      <c r="R268" s="191">
        <f>Q268*H268</f>
        <v>3.0600000000000002E-2</v>
      </c>
      <c r="S268" s="191">
        <v>0</v>
      </c>
      <c r="T268" s="192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193" t="s">
        <v>178</v>
      </c>
      <c r="AT268" s="193" t="s">
        <v>173</v>
      </c>
      <c r="AU268" s="193" t="s">
        <v>90</v>
      </c>
      <c r="AY268" s="19" t="s">
        <v>171</v>
      </c>
      <c r="BE268" s="194">
        <f>IF(N268="základní",J268,0)</f>
        <v>0</v>
      </c>
      <c r="BF268" s="194">
        <f>IF(N268="snížená",J268,0)</f>
        <v>0</v>
      </c>
      <c r="BG268" s="194">
        <f>IF(N268="zákl. přenesená",J268,0)</f>
        <v>0</v>
      </c>
      <c r="BH268" s="194">
        <f>IF(N268="sníž. přenesená",J268,0)</f>
        <v>0</v>
      </c>
      <c r="BI268" s="194">
        <f>IF(N268="nulová",J268,0)</f>
        <v>0</v>
      </c>
      <c r="BJ268" s="19" t="s">
        <v>88</v>
      </c>
      <c r="BK268" s="194">
        <f>ROUND(I268*H268,2)</f>
        <v>0</v>
      </c>
      <c r="BL268" s="19" t="s">
        <v>178</v>
      </c>
      <c r="BM268" s="193" t="s">
        <v>1080</v>
      </c>
    </row>
    <row r="269" spans="1:65" s="2" customFormat="1" x14ac:dyDescent="0.2">
      <c r="A269" s="37"/>
      <c r="B269" s="38"/>
      <c r="C269" s="39"/>
      <c r="D269" s="228" t="s">
        <v>198</v>
      </c>
      <c r="E269" s="39"/>
      <c r="F269" s="229" t="s">
        <v>1081</v>
      </c>
      <c r="G269" s="39"/>
      <c r="H269" s="39"/>
      <c r="I269" s="230"/>
      <c r="J269" s="39"/>
      <c r="K269" s="39"/>
      <c r="L269" s="42"/>
      <c r="M269" s="231"/>
      <c r="N269" s="232"/>
      <c r="O269" s="67"/>
      <c r="P269" s="67"/>
      <c r="Q269" s="67"/>
      <c r="R269" s="67"/>
      <c r="S269" s="67"/>
      <c r="T269" s="68"/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T269" s="19" t="s">
        <v>198</v>
      </c>
      <c r="AU269" s="19" t="s">
        <v>90</v>
      </c>
    </row>
    <row r="270" spans="1:65" s="13" customFormat="1" x14ac:dyDescent="0.2">
      <c r="B270" s="195"/>
      <c r="C270" s="196"/>
      <c r="D270" s="197" t="s">
        <v>180</v>
      </c>
      <c r="E270" s="198" t="s">
        <v>79</v>
      </c>
      <c r="F270" s="199" t="s">
        <v>911</v>
      </c>
      <c r="G270" s="196"/>
      <c r="H270" s="198" t="s">
        <v>79</v>
      </c>
      <c r="I270" s="200"/>
      <c r="J270" s="196"/>
      <c r="K270" s="196"/>
      <c r="L270" s="201"/>
      <c r="M270" s="202"/>
      <c r="N270" s="203"/>
      <c r="O270" s="203"/>
      <c r="P270" s="203"/>
      <c r="Q270" s="203"/>
      <c r="R270" s="203"/>
      <c r="S270" s="203"/>
      <c r="T270" s="204"/>
      <c r="AT270" s="205" t="s">
        <v>180</v>
      </c>
      <c r="AU270" s="205" t="s">
        <v>90</v>
      </c>
      <c r="AV270" s="13" t="s">
        <v>88</v>
      </c>
      <c r="AW270" s="13" t="s">
        <v>42</v>
      </c>
      <c r="AX270" s="13" t="s">
        <v>81</v>
      </c>
      <c r="AY270" s="205" t="s">
        <v>171</v>
      </c>
    </row>
    <row r="271" spans="1:65" s="14" customFormat="1" x14ac:dyDescent="0.2">
      <c r="B271" s="206"/>
      <c r="C271" s="207"/>
      <c r="D271" s="197" t="s">
        <v>180</v>
      </c>
      <c r="E271" s="208" t="s">
        <v>79</v>
      </c>
      <c r="F271" s="209" t="s">
        <v>898</v>
      </c>
      <c r="G271" s="207"/>
      <c r="H271" s="210">
        <v>180</v>
      </c>
      <c r="I271" s="211"/>
      <c r="J271" s="207"/>
      <c r="K271" s="207"/>
      <c r="L271" s="212"/>
      <c r="M271" s="213"/>
      <c r="N271" s="214"/>
      <c r="O271" s="214"/>
      <c r="P271" s="214"/>
      <c r="Q271" s="214"/>
      <c r="R271" s="214"/>
      <c r="S271" s="214"/>
      <c r="T271" s="215"/>
      <c r="AT271" s="216" t="s">
        <v>180</v>
      </c>
      <c r="AU271" s="216" t="s">
        <v>90</v>
      </c>
      <c r="AV271" s="14" t="s">
        <v>90</v>
      </c>
      <c r="AW271" s="14" t="s">
        <v>42</v>
      </c>
      <c r="AX271" s="14" t="s">
        <v>81</v>
      </c>
      <c r="AY271" s="216" t="s">
        <v>171</v>
      </c>
    </row>
    <row r="272" spans="1:65" s="15" customFormat="1" x14ac:dyDescent="0.2">
      <c r="B272" s="217"/>
      <c r="C272" s="218"/>
      <c r="D272" s="197" t="s">
        <v>180</v>
      </c>
      <c r="E272" s="219" t="s">
        <v>79</v>
      </c>
      <c r="F272" s="220" t="s">
        <v>183</v>
      </c>
      <c r="G272" s="218"/>
      <c r="H272" s="221">
        <v>180</v>
      </c>
      <c r="I272" s="222"/>
      <c r="J272" s="218"/>
      <c r="K272" s="218"/>
      <c r="L272" s="223"/>
      <c r="M272" s="224"/>
      <c r="N272" s="225"/>
      <c r="O272" s="225"/>
      <c r="P272" s="225"/>
      <c r="Q272" s="225"/>
      <c r="R272" s="225"/>
      <c r="S272" s="225"/>
      <c r="T272" s="226"/>
      <c r="AT272" s="227" t="s">
        <v>180</v>
      </c>
      <c r="AU272" s="227" t="s">
        <v>90</v>
      </c>
      <c r="AV272" s="15" t="s">
        <v>178</v>
      </c>
      <c r="AW272" s="15" t="s">
        <v>42</v>
      </c>
      <c r="AX272" s="15" t="s">
        <v>88</v>
      </c>
      <c r="AY272" s="227" t="s">
        <v>171</v>
      </c>
    </row>
    <row r="273" spans="1:65" s="2" customFormat="1" ht="16.5" customHeight="1" x14ac:dyDescent="0.2">
      <c r="A273" s="37"/>
      <c r="B273" s="38"/>
      <c r="C273" s="182" t="s">
        <v>437</v>
      </c>
      <c r="D273" s="182" t="s">
        <v>173</v>
      </c>
      <c r="E273" s="183" t="s">
        <v>1082</v>
      </c>
      <c r="F273" s="184" t="s">
        <v>1083</v>
      </c>
      <c r="G273" s="185" t="s">
        <v>211</v>
      </c>
      <c r="H273" s="186">
        <v>180</v>
      </c>
      <c r="I273" s="187"/>
      <c r="J273" s="188">
        <f>ROUND(I273*H273,2)</f>
        <v>0</v>
      </c>
      <c r="K273" s="184" t="s">
        <v>196</v>
      </c>
      <c r="L273" s="42"/>
      <c r="M273" s="189" t="s">
        <v>79</v>
      </c>
      <c r="N273" s="190" t="s">
        <v>51</v>
      </c>
      <c r="O273" s="67"/>
      <c r="P273" s="191">
        <f>O273*H273</f>
        <v>0</v>
      </c>
      <c r="Q273" s="191">
        <v>0</v>
      </c>
      <c r="R273" s="191">
        <f>Q273*H273</f>
        <v>0</v>
      </c>
      <c r="S273" s="191">
        <v>0</v>
      </c>
      <c r="T273" s="192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193" t="s">
        <v>178</v>
      </c>
      <c r="AT273" s="193" t="s">
        <v>173</v>
      </c>
      <c r="AU273" s="193" t="s">
        <v>90</v>
      </c>
      <c r="AY273" s="19" t="s">
        <v>171</v>
      </c>
      <c r="BE273" s="194">
        <f>IF(N273="základní",J273,0)</f>
        <v>0</v>
      </c>
      <c r="BF273" s="194">
        <f>IF(N273="snížená",J273,0)</f>
        <v>0</v>
      </c>
      <c r="BG273" s="194">
        <f>IF(N273="zákl. přenesená",J273,0)</f>
        <v>0</v>
      </c>
      <c r="BH273" s="194">
        <f>IF(N273="sníž. přenesená",J273,0)</f>
        <v>0</v>
      </c>
      <c r="BI273" s="194">
        <f>IF(N273="nulová",J273,0)</f>
        <v>0</v>
      </c>
      <c r="BJ273" s="19" t="s">
        <v>88</v>
      </c>
      <c r="BK273" s="194">
        <f>ROUND(I273*H273,2)</f>
        <v>0</v>
      </c>
      <c r="BL273" s="19" t="s">
        <v>178</v>
      </c>
      <c r="BM273" s="193" t="s">
        <v>1084</v>
      </c>
    </row>
    <row r="274" spans="1:65" s="2" customFormat="1" x14ac:dyDescent="0.2">
      <c r="A274" s="37"/>
      <c r="B274" s="38"/>
      <c r="C274" s="39"/>
      <c r="D274" s="228" t="s">
        <v>198</v>
      </c>
      <c r="E274" s="39"/>
      <c r="F274" s="229" t="s">
        <v>1085</v>
      </c>
      <c r="G274" s="39"/>
      <c r="H274" s="39"/>
      <c r="I274" s="230"/>
      <c r="J274" s="39"/>
      <c r="K274" s="39"/>
      <c r="L274" s="42"/>
      <c r="M274" s="231"/>
      <c r="N274" s="232"/>
      <c r="O274" s="67"/>
      <c r="P274" s="67"/>
      <c r="Q274" s="67"/>
      <c r="R274" s="67"/>
      <c r="S274" s="67"/>
      <c r="T274" s="68"/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T274" s="19" t="s">
        <v>198</v>
      </c>
      <c r="AU274" s="19" t="s">
        <v>90</v>
      </c>
    </row>
    <row r="275" spans="1:65" s="13" customFormat="1" x14ac:dyDescent="0.2">
      <c r="B275" s="195"/>
      <c r="C275" s="196"/>
      <c r="D275" s="197" t="s">
        <v>180</v>
      </c>
      <c r="E275" s="198" t="s">
        <v>79</v>
      </c>
      <c r="F275" s="199" t="s">
        <v>911</v>
      </c>
      <c r="G275" s="196"/>
      <c r="H275" s="198" t="s">
        <v>79</v>
      </c>
      <c r="I275" s="200"/>
      <c r="J275" s="196"/>
      <c r="K275" s="196"/>
      <c r="L275" s="201"/>
      <c r="M275" s="202"/>
      <c r="N275" s="203"/>
      <c r="O275" s="203"/>
      <c r="P275" s="203"/>
      <c r="Q275" s="203"/>
      <c r="R275" s="203"/>
      <c r="S275" s="203"/>
      <c r="T275" s="204"/>
      <c r="AT275" s="205" t="s">
        <v>180</v>
      </c>
      <c r="AU275" s="205" t="s">
        <v>90</v>
      </c>
      <c r="AV275" s="13" t="s">
        <v>88</v>
      </c>
      <c r="AW275" s="13" t="s">
        <v>42</v>
      </c>
      <c r="AX275" s="13" t="s">
        <v>81</v>
      </c>
      <c r="AY275" s="205" t="s">
        <v>171</v>
      </c>
    </row>
    <row r="276" spans="1:65" s="14" customFormat="1" x14ac:dyDescent="0.2">
      <c r="B276" s="206"/>
      <c r="C276" s="207"/>
      <c r="D276" s="197" t="s">
        <v>180</v>
      </c>
      <c r="E276" s="208" t="s">
        <v>79</v>
      </c>
      <c r="F276" s="209" t="s">
        <v>898</v>
      </c>
      <c r="G276" s="207"/>
      <c r="H276" s="210">
        <v>180</v>
      </c>
      <c r="I276" s="211"/>
      <c r="J276" s="207"/>
      <c r="K276" s="207"/>
      <c r="L276" s="212"/>
      <c r="M276" s="213"/>
      <c r="N276" s="214"/>
      <c r="O276" s="214"/>
      <c r="P276" s="214"/>
      <c r="Q276" s="214"/>
      <c r="R276" s="214"/>
      <c r="S276" s="214"/>
      <c r="T276" s="215"/>
      <c r="AT276" s="216" t="s">
        <v>180</v>
      </c>
      <c r="AU276" s="216" t="s">
        <v>90</v>
      </c>
      <c r="AV276" s="14" t="s">
        <v>90</v>
      </c>
      <c r="AW276" s="14" t="s">
        <v>42</v>
      </c>
      <c r="AX276" s="14" t="s">
        <v>81</v>
      </c>
      <c r="AY276" s="216" t="s">
        <v>171</v>
      </c>
    </row>
    <row r="277" spans="1:65" s="15" customFormat="1" x14ac:dyDescent="0.2">
      <c r="B277" s="217"/>
      <c r="C277" s="218"/>
      <c r="D277" s="197" t="s">
        <v>180</v>
      </c>
      <c r="E277" s="219" t="s">
        <v>79</v>
      </c>
      <c r="F277" s="220" t="s">
        <v>183</v>
      </c>
      <c r="G277" s="218"/>
      <c r="H277" s="221">
        <v>180</v>
      </c>
      <c r="I277" s="222"/>
      <c r="J277" s="218"/>
      <c r="K277" s="218"/>
      <c r="L277" s="223"/>
      <c r="M277" s="224"/>
      <c r="N277" s="225"/>
      <c r="O277" s="225"/>
      <c r="P277" s="225"/>
      <c r="Q277" s="225"/>
      <c r="R277" s="225"/>
      <c r="S277" s="225"/>
      <c r="T277" s="226"/>
      <c r="AT277" s="227" t="s">
        <v>180</v>
      </c>
      <c r="AU277" s="227" t="s">
        <v>90</v>
      </c>
      <c r="AV277" s="15" t="s">
        <v>178</v>
      </c>
      <c r="AW277" s="15" t="s">
        <v>42</v>
      </c>
      <c r="AX277" s="15" t="s">
        <v>88</v>
      </c>
      <c r="AY277" s="227" t="s">
        <v>171</v>
      </c>
    </row>
    <row r="278" spans="1:65" s="2" customFormat="1" ht="33" customHeight="1" x14ac:dyDescent="0.2">
      <c r="A278" s="37"/>
      <c r="B278" s="38"/>
      <c r="C278" s="182" t="s">
        <v>442</v>
      </c>
      <c r="D278" s="182" t="s">
        <v>173</v>
      </c>
      <c r="E278" s="183" t="s">
        <v>1086</v>
      </c>
      <c r="F278" s="184" t="s">
        <v>1087</v>
      </c>
      <c r="G278" s="185" t="s">
        <v>345</v>
      </c>
      <c r="H278" s="186">
        <v>6</v>
      </c>
      <c r="I278" s="187"/>
      <c r="J278" s="188">
        <f>ROUND(I278*H278,2)</f>
        <v>0</v>
      </c>
      <c r="K278" s="184" t="s">
        <v>196</v>
      </c>
      <c r="L278" s="42"/>
      <c r="M278" s="189" t="s">
        <v>79</v>
      </c>
      <c r="N278" s="190" t="s">
        <v>51</v>
      </c>
      <c r="O278" s="67"/>
      <c r="P278" s="191">
        <f>O278*H278</f>
        <v>0</v>
      </c>
      <c r="Q278" s="191">
        <v>0</v>
      </c>
      <c r="R278" s="191">
        <f>Q278*H278</f>
        <v>0</v>
      </c>
      <c r="S278" s="191">
        <v>8.2000000000000003E-2</v>
      </c>
      <c r="T278" s="192">
        <f>S278*H278</f>
        <v>0.49199999999999999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193" t="s">
        <v>178</v>
      </c>
      <c r="AT278" s="193" t="s">
        <v>173</v>
      </c>
      <c r="AU278" s="193" t="s">
        <v>90</v>
      </c>
      <c r="AY278" s="19" t="s">
        <v>171</v>
      </c>
      <c r="BE278" s="194">
        <f>IF(N278="základní",J278,0)</f>
        <v>0</v>
      </c>
      <c r="BF278" s="194">
        <f>IF(N278="snížená",J278,0)</f>
        <v>0</v>
      </c>
      <c r="BG278" s="194">
        <f>IF(N278="zákl. přenesená",J278,0)</f>
        <v>0</v>
      </c>
      <c r="BH278" s="194">
        <f>IF(N278="sníž. přenesená",J278,0)</f>
        <v>0</v>
      </c>
      <c r="BI278" s="194">
        <f>IF(N278="nulová",J278,0)</f>
        <v>0</v>
      </c>
      <c r="BJ278" s="19" t="s">
        <v>88</v>
      </c>
      <c r="BK278" s="194">
        <f>ROUND(I278*H278,2)</f>
        <v>0</v>
      </c>
      <c r="BL278" s="19" t="s">
        <v>178</v>
      </c>
      <c r="BM278" s="193" t="s">
        <v>1088</v>
      </c>
    </row>
    <row r="279" spans="1:65" s="2" customFormat="1" x14ac:dyDescent="0.2">
      <c r="A279" s="37"/>
      <c r="B279" s="38"/>
      <c r="C279" s="39"/>
      <c r="D279" s="228" t="s">
        <v>198</v>
      </c>
      <c r="E279" s="39"/>
      <c r="F279" s="229" t="s">
        <v>1089</v>
      </c>
      <c r="G279" s="39"/>
      <c r="H279" s="39"/>
      <c r="I279" s="230"/>
      <c r="J279" s="39"/>
      <c r="K279" s="39"/>
      <c r="L279" s="42"/>
      <c r="M279" s="231"/>
      <c r="N279" s="232"/>
      <c r="O279" s="67"/>
      <c r="P279" s="67"/>
      <c r="Q279" s="67"/>
      <c r="R279" s="67"/>
      <c r="S279" s="67"/>
      <c r="T279" s="68"/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T279" s="19" t="s">
        <v>198</v>
      </c>
      <c r="AU279" s="19" t="s">
        <v>90</v>
      </c>
    </row>
    <row r="280" spans="1:65" s="13" customFormat="1" x14ac:dyDescent="0.2">
      <c r="B280" s="195"/>
      <c r="C280" s="196"/>
      <c r="D280" s="197" t="s">
        <v>180</v>
      </c>
      <c r="E280" s="198" t="s">
        <v>79</v>
      </c>
      <c r="F280" s="199" t="s">
        <v>911</v>
      </c>
      <c r="G280" s="196"/>
      <c r="H280" s="198" t="s">
        <v>79</v>
      </c>
      <c r="I280" s="200"/>
      <c r="J280" s="196"/>
      <c r="K280" s="196"/>
      <c r="L280" s="201"/>
      <c r="M280" s="202"/>
      <c r="N280" s="203"/>
      <c r="O280" s="203"/>
      <c r="P280" s="203"/>
      <c r="Q280" s="203"/>
      <c r="R280" s="203"/>
      <c r="S280" s="203"/>
      <c r="T280" s="204"/>
      <c r="AT280" s="205" t="s">
        <v>180</v>
      </c>
      <c r="AU280" s="205" t="s">
        <v>90</v>
      </c>
      <c r="AV280" s="13" t="s">
        <v>88</v>
      </c>
      <c r="AW280" s="13" t="s">
        <v>42</v>
      </c>
      <c r="AX280" s="13" t="s">
        <v>81</v>
      </c>
      <c r="AY280" s="205" t="s">
        <v>171</v>
      </c>
    </row>
    <row r="281" spans="1:65" s="14" customFormat="1" x14ac:dyDescent="0.2">
      <c r="B281" s="206"/>
      <c r="C281" s="207"/>
      <c r="D281" s="197" t="s">
        <v>180</v>
      </c>
      <c r="E281" s="208" t="s">
        <v>79</v>
      </c>
      <c r="F281" s="209" t="s">
        <v>1024</v>
      </c>
      <c r="G281" s="207"/>
      <c r="H281" s="210">
        <v>6</v>
      </c>
      <c r="I281" s="211"/>
      <c r="J281" s="207"/>
      <c r="K281" s="207"/>
      <c r="L281" s="212"/>
      <c r="M281" s="213"/>
      <c r="N281" s="214"/>
      <c r="O281" s="214"/>
      <c r="P281" s="214"/>
      <c r="Q281" s="214"/>
      <c r="R281" s="214"/>
      <c r="S281" s="214"/>
      <c r="T281" s="215"/>
      <c r="AT281" s="216" t="s">
        <v>180</v>
      </c>
      <c r="AU281" s="216" t="s">
        <v>90</v>
      </c>
      <c r="AV281" s="14" t="s">
        <v>90</v>
      </c>
      <c r="AW281" s="14" t="s">
        <v>42</v>
      </c>
      <c r="AX281" s="14" t="s">
        <v>81</v>
      </c>
      <c r="AY281" s="216" t="s">
        <v>171</v>
      </c>
    </row>
    <row r="282" spans="1:65" s="15" customFormat="1" x14ac:dyDescent="0.2">
      <c r="B282" s="217"/>
      <c r="C282" s="218"/>
      <c r="D282" s="197" t="s">
        <v>180</v>
      </c>
      <c r="E282" s="219" t="s">
        <v>79</v>
      </c>
      <c r="F282" s="220" t="s">
        <v>183</v>
      </c>
      <c r="G282" s="218"/>
      <c r="H282" s="221">
        <v>6</v>
      </c>
      <c r="I282" s="222"/>
      <c r="J282" s="218"/>
      <c r="K282" s="218"/>
      <c r="L282" s="223"/>
      <c r="M282" s="224"/>
      <c r="N282" s="225"/>
      <c r="O282" s="225"/>
      <c r="P282" s="225"/>
      <c r="Q282" s="225"/>
      <c r="R282" s="225"/>
      <c r="S282" s="225"/>
      <c r="T282" s="226"/>
      <c r="AT282" s="227" t="s">
        <v>180</v>
      </c>
      <c r="AU282" s="227" t="s">
        <v>90</v>
      </c>
      <c r="AV282" s="15" t="s">
        <v>178</v>
      </c>
      <c r="AW282" s="15" t="s">
        <v>42</v>
      </c>
      <c r="AX282" s="15" t="s">
        <v>88</v>
      </c>
      <c r="AY282" s="227" t="s">
        <v>171</v>
      </c>
    </row>
    <row r="283" spans="1:65" s="2" customFormat="1" ht="37.9" customHeight="1" x14ac:dyDescent="0.2">
      <c r="A283" s="37"/>
      <c r="B283" s="38"/>
      <c r="C283" s="182" t="s">
        <v>447</v>
      </c>
      <c r="D283" s="182" t="s">
        <v>173</v>
      </c>
      <c r="E283" s="183" t="s">
        <v>1090</v>
      </c>
      <c r="F283" s="184" t="s">
        <v>1091</v>
      </c>
      <c r="G283" s="185" t="s">
        <v>211</v>
      </c>
      <c r="H283" s="186">
        <v>2.5</v>
      </c>
      <c r="I283" s="187"/>
      <c r="J283" s="188">
        <f>ROUND(I283*H283,2)</f>
        <v>0</v>
      </c>
      <c r="K283" s="184" t="s">
        <v>196</v>
      </c>
      <c r="L283" s="42"/>
      <c r="M283" s="189" t="s">
        <v>79</v>
      </c>
      <c r="N283" s="190" t="s">
        <v>51</v>
      </c>
      <c r="O283" s="67"/>
      <c r="P283" s="191">
        <f>O283*H283</f>
        <v>0</v>
      </c>
      <c r="Q283" s="191">
        <v>0</v>
      </c>
      <c r="R283" s="191">
        <f>Q283*H283</f>
        <v>0</v>
      </c>
      <c r="S283" s="191">
        <v>0</v>
      </c>
      <c r="T283" s="192">
        <f>S283*H283</f>
        <v>0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193" t="s">
        <v>178</v>
      </c>
      <c r="AT283" s="193" t="s">
        <v>173</v>
      </c>
      <c r="AU283" s="193" t="s">
        <v>90</v>
      </c>
      <c r="AY283" s="19" t="s">
        <v>171</v>
      </c>
      <c r="BE283" s="194">
        <f>IF(N283="základní",J283,0)</f>
        <v>0</v>
      </c>
      <c r="BF283" s="194">
        <f>IF(N283="snížená",J283,0)</f>
        <v>0</v>
      </c>
      <c r="BG283" s="194">
        <f>IF(N283="zákl. přenesená",J283,0)</f>
        <v>0</v>
      </c>
      <c r="BH283" s="194">
        <f>IF(N283="sníž. přenesená",J283,0)</f>
        <v>0</v>
      </c>
      <c r="BI283" s="194">
        <f>IF(N283="nulová",J283,0)</f>
        <v>0</v>
      </c>
      <c r="BJ283" s="19" t="s">
        <v>88</v>
      </c>
      <c r="BK283" s="194">
        <f>ROUND(I283*H283,2)</f>
        <v>0</v>
      </c>
      <c r="BL283" s="19" t="s">
        <v>178</v>
      </c>
      <c r="BM283" s="193" t="s">
        <v>1092</v>
      </c>
    </row>
    <row r="284" spans="1:65" s="2" customFormat="1" x14ac:dyDescent="0.2">
      <c r="A284" s="37"/>
      <c r="B284" s="38"/>
      <c r="C284" s="39"/>
      <c r="D284" s="228" t="s">
        <v>198</v>
      </c>
      <c r="E284" s="39"/>
      <c r="F284" s="229" t="s">
        <v>1093</v>
      </c>
      <c r="G284" s="39"/>
      <c r="H284" s="39"/>
      <c r="I284" s="230"/>
      <c r="J284" s="39"/>
      <c r="K284" s="39"/>
      <c r="L284" s="42"/>
      <c r="M284" s="231"/>
      <c r="N284" s="232"/>
      <c r="O284" s="67"/>
      <c r="P284" s="67"/>
      <c r="Q284" s="67"/>
      <c r="R284" s="67"/>
      <c r="S284" s="67"/>
      <c r="T284" s="68"/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T284" s="19" t="s">
        <v>198</v>
      </c>
      <c r="AU284" s="19" t="s">
        <v>90</v>
      </c>
    </row>
    <row r="285" spans="1:65" s="13" customFormat="1" x14ac:dyDescent="0.2">
      <c r="B285" s="195"/>
      <c r="C285" s="196"/>
      <c r="D285" s="197" t="s">
        <v>180</v>
      </c>
      <c r="E285" s="198" t="s">
        <v>79</v>
      </c>
      <c r="F285" s="199" t="s">
        <v>911</v>
      </c>
      <c r="G285" s="196"/>
      <c r="H285" s="198" t="s">
        <v>79</v>
      </c>
      <c r="I285" s="200"/>
      <c r="J285" s="196"/>
      <c r="K285" s="196"/>
      <c r="L285" s="201"/>
      <c r="M285" s="202"/>
      <c r="N285" s="203"/>
      <c r="O285" s="203"/>
      <c r="P285" s="203"/>
      <c r="Q285" s="203"/>
      <c r="R285" s="203"/>
      <c r="S285" s="203"/>
      <c r="T285" s="204"/>
      <c r="AT285" s="205" t="s">
        <v>180</v>
      </c>
      <c r="AU285" s="205" t="s">
        <v>90</v>
      </c>
      <c r="AV285" s="13" t="s">
        <v>88</v>
      </c>
      <c r="AW285" s="13" t="s">
        <v>42</v>
      </c>
      <c r="AX285" s="13" t="s">
        <v>81</v>
      </c>
      <c r="AY285" s="205" t="s">
        <v>171</v>
      </c>
    </row>
    <row r="286" spans="1:65" s="14" customFormat="1" x14ac:dyDescent="0.2">
      <c r="B286" s="206"/>
      <c r="C286" s="207"/>
      <c r="D286" s="197" t="s">
        <v>180</v>
      </c>
      <c r="E286" s="208" t="s">
        <v>79</v>
      </c>
      <c r="F286" s="209" t="s">
        <v>1072</v>
      </c>
      <c r="G286" s="207"/>
      <c r="H286" s="210">
        <v>2.5</v>
      </c>
      <c r="I286" s="211"/>
      <c r="J286" s="207"/>
      <c r="K286" s="207"/>
      <c r="L286" s="212"/>
      <c r="M286" s="213"/>
      <c r="N286" s="214"/>
      <c r="O286" s="214"/>
      <c r="P286" s="214"/>
      <c r="Q286" s="214"/>
      <c r="R286" s="214"/>
      <c r="S286" s="214"/>
      <c r="T286" s="215"/>
      <c r="AT286" s="216" t="s">
        <v>180</v>
      </c>
      <c r="AU286" s="216" t="s">
        <v>90</v>
      </c>
      <c r="AV286" s="14" t="s">
        <v>90</v>
      </c>
      <c r="AW286" s="14" t="s">
        <v>42</v>
      </c>
      <c r="AX286" s="14" t="s">
        <v>81</v>
      </c>
      <c r="AY286" s="216" t="s">
        <v>171</v>
      </c>
    </row>
    <row r="287" spans="1:65" s="15" customFormat="1" x14ac:dyDescent="0.2">
      <c r="B287" s="217"/>
      <c r="C287" s="218"/>
      <c r="D287" s="197" t="s">
        <v>180</v>
      </c>
      <c r="E287" s="219" t="s">
        <v>79</v>
      </c>
      <c r="F287" s="220" t="s">
        <v>183</v>
      </c>
      <c r="G287" s="218"/>
      <c r="H287" s="221">
        <v>2.5</v>
      </c>
      <c r="I287" s="222"/>
      <c r="J287" s="218"/>
      <c r="K287" s="218"/>
      <c r="L287" s="223"/>
      <c r="M287" s="224"/>
      <c r="N287" s="225"/>
      <c r="O287" s="225"/>
      <c r="P287" s="225"/>
      <c r="Q287" s="225"/>
      <c r="R287" s="225"/>
      <c r="S287" s="225"/>
      <c r="T287" s="226"/>
      <c r="AT287" s="227" t="s">
        <v>180</v>
      </c>
      <c r="AU287" s="227" t="s">
        <v>90</v>
      </c>
      <c r="AV287" s="15" t="s">
        <v>178</v>
      </c>
      <c r="AW287" s="15" t="s">
        <v>42</v>
      </c>
      <c r="AX287" s="15" t="s">
        <v>88</v>
      </c>
      <c r="AY287" s="227" t="s">
        <v>171</v>
      </c>
    </row>
    <row r="288" spans="1:65" s="2" customFormat="1" ht="37.9" customHeight="1" x14ac:dyDescent="0.2">
      <c r="A288" s="37"/>
      <c r="B288" s="38"/>
      <c r="C288" s="182" t="s">
        <v>451</v>
      </c>
      <c r="D288" s="182" t="s">
        <v>173</v>
      </c>
      <c r="E288" s="183" t="s">
        <v>1094</v>
      </c>
      <c r="F288" s="184" t="s">
        <v>1095</v>
      </c>
      <c r="G288" s="185" t="s">
        <v>211</v>
      </c>
      <c r="H288" s="186">
        <v>16.649999999999999</v>
      </c>
      <c r="I288" s="187"/>
      <c r="J288" s="188">
        <f>ROUND(I288*H288,2)</f>
        <v>0</v>
      </c>
      <c r="K288" s="184" t="s">
        <v>196</v>
      </c>
      <c r="L288" s="42"/>
      <c r="M288" s="189" t="s">
        <v>79</v>
      </c>
      <c r="N288" s="190" t="s">
        <v>51</v>
      </c>
      <c r="O288" s="67"/>
      <c r="P288" s="191">
        <f>O288*H288</f>
        <v>0</v>
      </c>
      <c r="Q288" s="191">
        <v>0</v>
      </c>
      <c r="R288" s="191">
        <f>Q288*H288</f>
        <v>0</v>
      </c>
      <c r="S288" s="191">
        <v>0</v>
      </c>
      <c r="T288" s="192">
        <f>S288*H288</f>
        <v>0</v>
      </c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R288" s="193" t="s">
        <v>178</v>
      </c>
      <c r="AT288" s="193" t="s">
        <v>173</v>
      </c>
      <c r="AU288" s="193" t="s">
        <v>90</v>
      </c>
      <c r="AY288" s="19" t="s">
        <v>171</v>
      </c>
      <c r="BE288" s="194">
        <f>IF(N288="základní",J288,0)</f>
        <v>0</v>
      </c>
      <c r="BF288" s="194">
        <f>IF(N288="snížená",J288,0)</f>
        <v>0</v>
      </c>
      <c r="BG288" s="194">
        <f>IF(N288="zákl. přenesená",J288,0)</f>
        <v>0</v>
      </c>
      <c r="BH288" s="194">
        <f>IF(N288="sníž. přenesená",J288,0)</f>
        <v>0</v>
      </c>
      <c r="BI288" s="194">
        <f>IF(N288="nulová",J288,0)</f>
        <v>0</v>
      </c>
      <c r="BJ288" s="19" t="s">
        <v>88</v>
      </c>
      <c r="BK288" s="194">
        <f>ROUND(I288*H288,2)</f>
        <v>0</v>
      </c>
      <c r="BL288" s="19" t="s">
        <v>178</v>
      </c>
      <c r="BM288" s="193" t="s">
        <v>1096</v>
      </c>
    </row>
    <row r="289" spans="1:65" s="2" customFormat="1" x14ac:dyDescent="0.2">
      <c r="A289" s="37"/>
      <c r="B289" s="38"/>
      <c r="C289" s="39"/>
      <c r="D289" s="228" t="s">
        <v>198</v>
      </c>
      <c r="E289" s="39"/>
      <c r="F289" s="229" t="s">
        <v>1097</v>
      </c>
      <c r="G289" s="39"/>
      <c r="H289" s="39"/>
      <c r="I289" s="230"/>
      <c r="J289" s="39"/>
      <c r="K289" s="39"/>
      <c r="L289" s="42"/>
      <c r="M289" s="231"/>
      <c r="N289" s="232"/>
      <c r="O289" s="67"/>
      <c r="P289" s="67"/>
      <c r="Q289" s="67"/>
      <c r="R289" s="67"/>
      <c r="S289" s="67"/>
      <c r="T289" s="68"/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T289" s="19" t="s">
        <v>198</v>
      </c>
      <c r="AU289" s="19" t="s">
        <v>90</v>
      </c>
    </row>
    <row r="290" spans="1:65" s="13" customFormat="1" x14ac:dyDescent="0.2">
      <c r="B290" s="195"/>
      <c r="C290" s="196"/>
      <c r="D290" s="197" t="s">
        <v>180</v>
      </c>
      <c r="E290" s="198" t="s">
        <v>79</v>
      </c>
      <c r="F290" s="199" t="s">
        <v>911</v>
      </c>
      <c r="G290" s="196"/>
      <c r="H290" s="198" t="s">
        <v>79</v>
      </c>
      <c r="I290" s="200"/>
      <c r="J290" s="196"/>
      <c r="K290" s="196"/>
      <c r="L290" s="201"/>
      <c r="M290" s="202"/>
      <c r="N290" s="203"/>
      <c r="O290" s="203"/>
      <c r="P290" s="203"/>
      <c r="Q290" s="203"/>
      <c r="R290" s="203"/>
      <c r="S290" s="203"/>
      <c r="T290" s="204"/>
      <c r="AT290" s="205" t="s">
        <v>180</v>
      </c>
      <c r="AU290" s="205" t="s">
        <v>90</v>
      </c>
      <c r="AV290" s="13" t="s">
        <v>88</v>
      </c>
      <c r="AW290" s="13" t="s">
        <v>42</v>
      </c>
      <c r="AX290" s="13" t="s">
        <v>81</v>
      </c>
      <c r="AY290" s="205" t="s">
        <v>171</v>
      </c>
    </row>
    <row r="291" spans="1:65" s="14" customFormat="1" x14ac:dyDescent="0.2">
      <c r="B291" s="206"/>
      <c r="C291" s="207"/>
      <c r="D291" s="197" t="s">
        <v>180</v>
      </c>
      <c r="E291" s="208" t="s">
        <v>79</v>
      </c>
      <c r="F291" s="209" t="s">
        <v>1098</v>
      </c>
      <c r="G291" s="207"/>
      <c r="H291" s="210">
        <v>16.649999999999999</v>
      </c>
      <c r="I291" s="211"/>
      <c r="J291" s="207"/>
      <c r="K291" s="207"/>
      <c r="L291" s="212"/>
      <c r="M291" s="213"/>
      <c r="N291" s="214"/>
      <c r="O291" s="214"/>
      <c r="P291" s="214"/>
      <c r="Q291" s="214"/>
      <c r="R291" s="214"/>
      <c r="S291" s="214"/>
      <c r="T291" s="215"/>
      <c r="AT291" s="216" t="s">
        <v>180</v>
      </c>
      <c r="AU291" s="216" t="s">
        <v>90</v>
      </c>
      <c r="AV291" s="14" t="s">
        <v>90</v>
      </c>
      <c r="AW291" s="14" t="s">
        <v>42</v>
      </c>
      <c r="AX291" s="14" t="s">
        <v>81</v>
      </c>
      <c r="AY291" s="216" t="s">
        <v>171</v>
      </c>
    </row>
    <row r="292" spans="1:65" s="15" customFormat="1" x14ac:dyDescent="0.2">
      <c r="B292" s="217"/>
      <c r="C292" s="218"/>
      <c r="D292" s="197" t="s">
        <v>180</v>
      </c>
      <c r="E292" s="219" t="s">
        <v>79</v>
      </c>
      <c r="F292" s="220" t="s">
        <v>183</v>
      </c>
      <c r="G292" s="218"/>
      <c r="H292" s="221">
        <v>16.649999999999999</v>
      </c>
      <c r="I292" s="222"/>
      <c r="J292" s="218"/>
      <c r="K292" s="218"/>
      <c r="L292" s="223"/>
      <c r="M292" s="224"/>
      <c r="N292" s="225"/>
      <c r="O292" s="225"/>
      <c r="P292" s="225"/>
      <c r="Q292" s="225"/>
      <c r="R292" s="225"/>
      <c r="S292" s="225"/>
      <c r="T292" s="226"/>
      <c r="AT292" s="227" t="s">
        <v>180</v>
      </c>
      <c r="AU292" s="227" t="s">
        <v>90</v>
      </c>
      <c r="AV292" s="15" t="s">
        <v>178</v>
      </c>
      <c r="AW292" s="15" t="s">
        <v>42</v>
      </c>
      <c r="AX292" s="15" t="s">
        <v>88</v>
      </c>
      <c r="AY292" s="227" t="s">
        <v>171</v>
      </c>
    </row>
    <row r="293" spans="1:65" s="12" customFormat="1" ht="22.9" customHeight="1" x14ac:dyDescent="0.2">
      <c r="B293" s="166"/>
      <c r="C293" s="167"/>
      <c r="D293" s="168" t="s">
        <v>80</v>
      </c>
      <c r="E293" s="180" t="s">
        <v>621</v>
      </c>
      <c r="F293" s="180" t="s">
        <v>1099</v>
      </c>
      <c r="G293" s="167"/>
      <c r="H293" s="167"/>
      <c r="I293" s="170"/>
      <c r="J293" s="181">
        <f>BK293</f>
        <v>0</v>
      </c>
      <c r="K293" s="167"/>
      <c r="L293" s="172"/>
      <c r="M293" s="173"/>
      <c r="N293" s="174"/>
      <c r="O293" s="174"/>
      <c r="P293" s="175">
        <f>SUM(P294:P361)</f>
        <v>0</v>
      </c>
      <c r="Q293" s="174"/>
      <c r="R293" s="175">
        <f>SUM(R294:R361)</f>
        <v>0</v>
      </c>
      <c r="S293" s="174"/>
      <c r="T293" s="176">
        <f>SUM(T294:T361)</f>
        <v>0</v>
      </c>
      <c r="AR293" s="177" t="s">
        <v>88</v>
      </c>
      <c r="AT293" s="178" t="s">
        <v>80</v>
      </c>
      <c r="AU293" s="178" t="s">
        <v>88</v>
      </c>
      <c r="AY293" s="177" t="s">
        <v>171</v>
      </c>
      <c r="BK293" s="179">
        <f>SUM(BK294:BK361)</f>
        <v>0</v>
      </c>
    </row>
    <row r="294" spans="1:65" s="2" customFormat="1" ht="16.5" customHeight="1" x14ac:dyDescent="0.2">
      <c r="A294" s="37"/>
      <c r="B294" s="38"/>
      <c r="C294" s="182" t="s">
        <v>456</v>
      </c>
      <c r="D294" s="182" t="s">
        <v>173</v>
      </c>
      <c r="E294" s="183" t="s">
        <v>624</v>
      </c>
      <c r="F294" s="184" t="s">
        <v>625</v>
      </c>
      <c r="G294" s="185" t="s">
        <v>119</v>
      </c>
      <c r="H294" s="186">
        <v>322.90199999999999</v>
      </c>
      <c r="I294" s="187"/>
      <c r="J294" s="188">
        <f>ROUND(I294*H294,2)</f>
        <v>0</v>
      </c>
      <c r="K294" s="184" t="s">
        <v>177</v>
      </c>
      <c r="L294" s="42"/>
      <c r="M294" s="189" t="s">
        <v>79</v>
      </c>
      <c r="N294" s="190" t="s">
        <v>51</v>
      </c>
      <c r="O294" s="67"/>
      <c r="P294" s="191">
        <f>O294*H294</f>
        <v>0</v>
      </c>
      <c r="Q294" s="191">
        <v>0</v>
      </c>
      <c r="R294" s="191">
        <f>Q294*H294</f>
        <v>0</v>
      </c>
      <c r="S294" s="191">
        <v>0</v>
      </c>
      <c r="T294" s="192">
        <f>S294*H294</f>
        <v>0</v>
      </c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193" t="s">
        <v>178</v>
      </c>
      <c r="AT294" s="193" t="s">
        <v>173</v>
      </c>
      <c r="AU294" s="193" t="s">
        <v>90</v>
      </c>
      <c r="AY294" s="19" t="s">
        <v>171</v>
      </c>
      <c r="BE294" s="194">
        <f>IF(N294="základní",J294,0)</f>
        <v>0</v>
      </c>
      <c r="BF294" s="194">
        <f>IF(N294="snížená",J294,0)</f>
        <v>0</v>
      </c>
      <c r="BG294" s="194">
        <f>IF(N294="zákl. přenesená",J294,0)</f>
        <v>0</v>
      </c>
      <c r="BH294" s="194">
        <f>IF(N294="sníž. přenesená",J294,0)</f>
        <v>0</v>
      </c>
      <c r="BI294" s="194">
        <f>IF(N294="nulová",J294,0)</f>
        <v>0</v>
      </c>
      <c r="BJ294" s="19" t="s">
        <v>88</v>
      </c>
      <c r="BK294" s="194">
        <f>ROUND(I294*H294,2)</f>
        <v>0</v>
      </c>
      <c r="BL294" s="19" t="s">
        <v>178</v>
      </c>
      <c r="BM294" s="193" t="s">
        <v>1100</v>
      </c>
    </row>
    <row r="295" spans="1:65" s="13" customFormat="1" x14ac:dyDescent="0.2">
      <c r="B295" s="195"/>
      <c r="C295" s="196"/>
      <c r="D295" s="197" t="s">
        <v>180</v>
      </c>
      <c r="E295" s="198" t="s">
        <v>79</v>
      </c>
      <c r="F295" s="199" t="s">
        <v>911</v>
      </c>
      <c r="G295" s="196"/>
      <c r="H295" s="198" t="s">
        <v>79</v>
      </c>
      <c r="I295" s="200"/>
      <c r="J295" s="196"/>
      <c r="K295" s="196"/>
      <c r="L295" s="201"/>
      <c r="M295" s="202"/>
      <c r="N295" s="203"/>
      <c r="O295" s="203"/>
      <c r="P295" s="203"/>
      <c r="Q295" s="203"/>
      <c r="R295" s="203"/>
      <c r="S295" s="203"/>
      <c r="T295" s="204"/>
      <c r="AT295" s="205" t="s">
        <v>180</v>
      </c>
      <c r="AU295" s="205" t="s">
        <v>90</v>
      </c>
      <c r="AV295" s="13" t="s">
        <v>88</v>
      </c>
      <c r="AW295" s="13" t="s">
        <v>42</v>
      </c>
      <c r="AX295" s="13" t="s">
        <v>81</v>
      </c>
      <c r="AY295" s="205" t="s">
        <v>171</v>
      </c>
    </row>
    <row r="296" spans="1:65" s="13" customFormat="1" x14ac:dyDescent="0.2">
      <c r="B296" s="195"/>
      <c r="C296" s="196"/>
      <c r="D296" s="197" t="s">
        <v>180</v>
      </c>
      <c r="E296" s="198" t="s">
        <v>79</v>
      </c>
      <c r="F296" s="199" t="s">
        <v>627</v>
      </c>
      <c r="G296" s="196"/>
      <c r="H296" s="198" t="s">
        <v>79</v>
      </c>
      <c r="I296" s="200"/>
      <c r="J296" s="196"/>
      <c r="K296" s="196"/>
      <c r="L296" s="201"/>
      <c r="M296" s="202"/>
      <c r="N296" s="203"/>
      <c r="O296" s="203"/>
      <c r="P296" s="203"/>
      <c r="Q296" s="203"/>
      <c r="R296" s="203"/>
      <c r="S296" s="203"/>
      <c r="T296" s="204"/>
      <c r="AT296" s="205" t="s">
        <v>180</v>
      </c>
      <c r="AU296" s="205" t="s">
        <v>90</v>
      </c>
      <c r="AV296" s="13" t="s">
        <v>88</v>
      </c>
      <c r="AW296" s="13" t="s">
        <v>42</v>
      </c>
      <c r="AX296" s="13" t="s">
        <v>81</v>
      </c>
      <c r="AY296" s="205" t="s">
        <v>171</v>
      </c>
    </row>
    <row r="297" spans="1:65" s="14" customFormat="1" x14ac:dyDescent="0.2">
      <c r="B297" s="206"/>
      <c r="C297" s="207"/>
      <c r="D297" s="197" t="s">
        <v>180</v>
      </c>
      <c r="E297" s="208" t="s">
        <v>79</v>
      </c>
      <c r="F297" s="209" t="s">
        <v>1101</v>
      </c>
      <c r="G297" s="207"/>
      <c r="H297" s="210">
        <v>9.282</v>
      </c>
      <c r="I297" s="211"/>
      <c r="J297" s="207"/>
      <c r="K297" s="207"/>
      <c r="L297" s="212"/>
      <c r="M297" s="213"/>
      <c r="N297" s="214"/>
      <c r="O297" s="214"/>
      <c r="P297" s="214"/>
      <c r="Q297" s="214"/>
      <c r="R297" s="214"/>
      <c r="S297" s="214"/>
      <c r="T297" s="215"/>
      <c r="AT297" s="216" t="s">
        <v>180</v>
      </c>
      <c r="AU297" s="216" t="s">
        <v>90</v>
      </c>
      <c r="AV297" s="14" t="s">
        <v>90</v>
      </c>
      <c r="AW297" s="14" t="s">
        <v>42</v>
      </c>
      <c r="AX297" s="14" t="s">
        <v>81</v>
      </c>
      <c r="AY297" s="216" t="s">
        <v>171</v>
      </c>
    </row>
    <row r="298" spans="1:65" s="14" customFormat="1" x14ac:dyDescent="0.2">
      <c r="B298" s="206"/>
      <c r="C298" s="207"/>
      <c r="D298" s="197" t="s">
        <v>180</v>
      </c>
      <c r="E298" s="208" t="s">
        <v>79</v>
      </c>
      <c r="F298" s="209" t="s">
        <v>1102</v>
      </c>
      <c r="G298" s="207"/>
      <c r="H298" s="210">
        <v>313.62</v>
      </c>
      <c r="I298" s="211"/>
      <c r="J298" s="207"/>
      <c r="K298" s="207"/>
      <c r="L298" s="212"/>
      <c r="M298" s="213"/>
      <c r="N298" s="214"/>
      <c r="O298" s="214"/>
      <c r="P298" s="214"/>
      <c r="Q298" s="214"/>
      <c r="R298" s="214"/>
      <c r="S298" s="214"/>
      <c r="T298" s="215"/>
      <c r="AT298" s="216" t="s">
        <v>180</v>
      </c>
      <c r="AU298" s="216" t="s">
        <v>90</v>
      </c>
      <c r="AV298" s="14" t="s">
        <v>90</v>
      </c>
      <c r="AW298" s="14" t="s">
        <v>42</v>
      </c>
      <c r="AX298" s="14" t="s">
        <v>81</v>
      </c>
      <c r="AY298" s="216" t="s">
        <v>171</v>
      </c>
    </row>
    <row r="299" spans="1:65" s="15" customFormat="1" x14ac:dyDescent="0.2">
      <c r="B299" s="217"/>
      <c r="C299" s="218"/>
      <c r="D299" s="197" t="s">
        <v>180</v>
      </c>
      <c r="E299" s="219" t="s">
        <v>79</v>
      </c>
      <c r="F299" s="220" t="s">
        <v>183</v>
      </c>
      <c r="G299" s="218"/>
      <c r="H299" s="221">
        <v>322.90199999999999</v>
      </c>
      <c r="I299" s="222"/>
      <c r="J299" s="218"/>
      <c r="K299" s="218"/>
      <c r="L299" s="223"/>
      <c r="M299" s="224"/>
      <c r="N299" s="225"/>
      <c r="O299" s="225"/>
      <c r="P299" s="225"/>
      <c r="Q299" s="225"/>
      <c r="R299" s="225"/>
      <c r="S299" s="225"/>
      <c r="T299" s="226"/>
      <c r="AT299" s="227" t="s">
        <v>180</v>
      </c>
      <c r="AU299" s="227" t="s">
        <v>90</v>
      </c>
      <c r="AV299" s="15" t="s">
        <v>178</v>
      </c>
      <c r="AW299" s="15" t="s">
        <v>42</v>
      </c>
      <c r="AX299" s="15" t="s">
        <v>88</v>
      </c>
      <c r="AY299" s="227" t="s">
        <v>171</v>
      </c>
    </row>
    <row r="300" spans="1:65" s="2" customFormat="1" ht="24.2" customHeight="1" x14ac:dyDescent="0.2">
      <c r="A300" s="37"/>
      <c r="B300" s="38"/>
      <c r="C300" s="182" t="s">
        <v>460</v>
      </c>
      <c r="D300" s="182" t="s">
        <v>173</v>
      </c>
      <c r="E300" s="183" t="s">
        <v>630</v>
      </c>
      <c r="F300" s="184" t="s">
        <v>631</v>
      </c>
      <c r="G300" s="185" t="s">
        <v>119</v>
      </c>
      <c r="H300" s="186">
        <v>322.90199999999999</v>
      </c>
      <c r="I300" s="187"/>
      <c r="J300" s="188">
        <f>ROUND(I300*H300,2)</f>
        <v>0</v>
      </c>
      <c r="K300" s="184" t="s">
        <v>196</v>
      </c>
      <c r="L300" s="42"/>
      <c r="M300" s="189" t="s">
        <v>79</v>
      </c>
      <c r="N300" s="190" t="s">
        <v>51</v>
      </c>
      <c r="O300" s="67"/>
      <c r="P300" s="191">
        <f>O300*H300</f>
        <v>0</v>
      </c>
      <c r="Q300" s="191">
        <v>0</v>
      </c>
      <c r="R300" s="191">
        <f>Q300*H300</f>
        <v>0</v>
      </c>
      <c r="S300" s="191">
        <v>0</v>
      </c>
      <c r="T300" s="192">
        <f>S300*H300</f>
        <v>0</v>
      </c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R300" s="193" t="s">
        <v>178</v>
      </c>
      <c r="AT300" s="193" t="s">
        <v>173</v>
      </c>
      <c r="AU300" s="193" t="s">
        <v>90</v>
      </c>
      <c r="AY300" s="19" t="s">
        <v>171</v>
      </c>
      <c r="BE300" s="194">
        <f>IF(N300="základní",J300,0)</f>
        <v>0</v>
      </c>
      <c r="BF300" s="194">
        <f>IF(N300="snížená",J300,0)</f>
        <v>0</v>
      </c>
      <c r="BG300" s="194">
        <f>IF(N300="zákl. přenesená",J300,0)</f>
        <v>0</v>
      </c>
      <c r="BH300" s="194">
        <f>IF(N300="sníž. přenesená",J300,0)</f>
        <v>0</v>
      </c>
      <c r="BI300" s="194">
        <f>IF(N300="nulová",J300,0)</f>
        <v>0</v>
      </c>
      <c r="BJ300" s="19" t="s">
        <v>88</v>
      </c>
      <c r="BK300" s="194">
        <f>ROUND(I300*H300,2)</f>
        <v>0</v>
      </c>
      <c r="BL300" s="19" t="s">
        <v>178</v>
      </c>
      <c r="BM300" s="193" t="s">
        <v>1103</v>
      </c>
    </row>
    <row r="301" spans="1:65" s="2" customFormat="1" x14ac:dyDescent="0.2">
      <c r="A301" s="37"/>
      <c r="B301" s="38"/>
      <c r="C301" s="39"/>
      <c r="D301" s="228" t="s">
        <v>198</v>
      </c>
      <c r="E301" s="39"/>
      <c r="F301" s="229" t="s">
        <v>633</v>
      </c>
      <c r="G301" s="39"/>
      <c r="H301" s="39"/>
      <c r="I301" s="230"/>
      <c r="J301" s="39"/>
      <c r="K301" s="39"/>
      <c r="L301" s="42"/>
      <c r="M301" s="231"/>
      <c r="N301" s="232"/>
      <c r="O301" s="67"/>
      <c r="P301" s="67"/>
      <c r="Q301" s="67"/>
      <c r="R301" s="67"/>
      <c r="S301" s="67"/>
      <c r="T301" s="68"/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T301" s="19" t="s">
        <v>198</v>
      </c>
      <c r="AU301" s="19" t="s">
        <v>90</v>
      </c>
    </row>
    <row r="302" spans="1:65" s="13" customFormat="1" x14ac:dyDescent="0.2">
      <c r="B302" s="195"/>
      <c r="C302" s="196"/>
      <c r="D302" s="197" t="s">
        <v>180</v>
      </c>
      <c r="E302" s="198" t="s">
        <v>79</v>
      </c>
      <c r="F302" s="199" t="s">
        <v>911</v>
      </c>
      <c r="G302" s="196"/>
      <c r="H302" s="198" t="s">
        <v>79</v>
      </c>
      <c r="I302" s="200"/>
      <c r="J302" s="196"/>
      <c r="K302" s="196"/>
      <c r="L302" s="201"/>
      <c r="M302" s="202"/>
      <c r="N302" s="203"/>
      <c r="O302" s="203"/>
      <c r="P302" s="203"/>
      <c r="Q302" s="203"/>
      <c r="R302" s="203"/>
      <c r="S302" s="203"/>
      <c r="T302" s="204"/>
      <c r="AT302" s="205" t="s">
        <v>180</v>
      </c>
      <c r="AU302" s="205" t="s">
        <v>90</v>
      </c>
      <c r="AV302" s="13" t="s">
        <v>88</v>
      </c>
      <c r="AW302" s="13" t="s">
        <v>42</v>
      </c>
      <c r="AX302" s="13" t="s">
        <v>81</v>
      </c>
      <c r="AY302" s="205" t="s">
        <v>171</v>
      </c>
    </row>
    <row r="303" spans="1:65" s="13" customFormat="1" x14ac:dyDescent="0.2">
      <c r="B303" s="195"/>
      <c r="C303" s="196"/>
      <c r="D303" s="197" t="s">
        <v>180</v>
      </c>
      <c r="E303" s="198" t="s">
        <v>79</v>
      </c>
      <c r="F303" s="199" t="s">
        <v>627</v>
      </c>
      <c r="G303" s="196"/>
      <c r="H303" s="198" t="s">
        <v>79</v>
      </c>
      <c r="I303" s="200"/>
      <c r="J303" s="196"/>
      <c r="K303" s="196"/>
      <c r="L303" s="201"/>
      <c r="M303" s="202"/>
      <c r="N303" s="203"/>
      <c r="O303" s="203"/>
      <c r="P303" s="203"/>
      <c r="Q303" s="203"/>
      <c r="R303" s="203"/>
      <c r="S303" s="203"/>
      <c r="T303" s="204"/>
      <c r="AT303" s="205" t="s">
        <v>180</v>
      </c>
      <c r="AU303" s="205" t="s">
        <v>90</v>
      </c>
      <c r="AV303" s="13" t="s">
        <v>88</v>
      </c>
      <c r="AW303" s="13" t="s">
        <v>42</v>
      </c>
      <c r="AX303" s="13" t="s">
        <v>81</v>
      </c>
      <c r="AY303" s="205" t="s">
        <v>171</v>
      </c>
    </row>
    <row r="304" spans="1:65" s="14" customFormat="1" x14ac:dyDescent="0.2">
      <c r="B304" s="206"/>
      <c r="C304" s="207"/>
      <c r="D304" s="197" t="s">
        <v>180</v>
      </c>
      <c r="E304" s="208" t="s">
        <v>79</v>
      </c>
      <c r="F304" s="209" t="s">
        <v>1101</v>
      </c>
      <c r="G304" s="207"/>
      <c r="H304" s="210">
        <v>9.282</v>
      </c>
      <c r="I304" s="211"/>
      <c r="J304" s="207"/>
      <c r="K304" s="207"/>
      <c r="L304" s="212"/>
      <c r="M304" s="213"/>
      <c r="N304" s="214"/>
      <c r="O304" s="214"/>
      <c r="P304" s="214"/>
      <c r="Q304" s="214"/>
      <c r="R304" s="214"/>
      <c r="S304" s="214"/>
      <c r="T304" s="215"/>
      <c r="AT304" s="216" t="s">
        <v>180</v>
      </c>
      <c r="AU304" s="216" t="s">
        <v>90</v>
      </c>
      <c r="AV304" s="14" t="s">
        <v>90</v>
      </c>
      <c r="AW304" s="14" t="s">
        <v>42</v>
      </c>
      <c r="AX304" s="14" t="s">
        <v>81</v>
      </c>
      <c r="AY304" s="216" t="s">
        <v>171</v>
      </c>
    </row>
    <row r="305" spans="1:65" s="14" customFormat="1" x14ac:dyDescent="0.2">
      <c r="B305" s="206"/>
      <c r="C305" s="207"/>
      <c r="D305" s="197" t="s">
        <v>180</v>
      </c>
      <c r="E305" s="208" t="s">
        <v>79</v>
      </c>
      <c r="F305" s="209" t="s">
        <v>1102</v>
      </c>
      <c r="G305" s="207"/>
      <c r="H305" s="210">
        <v>313.62</v>
      </c>
      <c r="I305" s="211"/>
      <c r="J305" s="207"/>
      <c r="K305" s="207"/>
      <c r="L305" s="212"/>
      <c r="M305" s="213"/>
      <c r="N305" s="214"/>
      <c r="O305" s="214"/>
      <c r="P305" s="214"/>
      <c r="Q305" s="214"/>
      <c r="R305" s="214"/>
      <c r="S305" s="214"/>
      <c r="T305" s="215"/>
      <c r="AT305" s="216" t="s">
        <v>180</v>
      </c>
      <c r="AU305" s="216" t="s">
        <v>90</v>
      </c>
      <c r="AV305" s="14" t="s">
        <v>90</v>
      </c>
      <c r="AW305" s="14" t="s">
        <v>42</v>
      </c>
      <c r="AX305" s="14" t="s">
        <v>81</v>
      </c>
      <c r="AY305" s="216" t="s">
        <v>171</v>
      </c>
    </row>
    <row r="306" spans="1:65" s="15" customFormat="1" x14ac:dyDescent="0.2">
      <c r="B306" s="217"/>
      <c r="C306" s="218"/>
      <c r="D306" s="197" t="s">
        <v>180</v>
      </c>
      <c r="E306" s="219" t="s">
        <v>79</v>
      </c>
      <c r="F306" s="220" t="s">
        <v>183</v>
      </c>
      <c r="G306" s="218"/>
      <c r="H306" s="221">
        <v>322.90199999999999</v>
      </c>
      <c r="I306" s="222"/>
      <c r="J306" s="218"/>
      <c r="K306" s="218"/>
      <c r="L306" s="223"/>
      <c r="M306" s="224"/>
      <c r="N306" s="225"/>
      <c r="O306" s="225"/>
      <c r="P306" s="225"/>
      <c r="Q306" s="225"/>
      <c r="R306" s="225"/>
      <c r="S306" s="225"/>
      <c r="T306" s="226"/>
      <c r="AT306" s="227" t="s">
        <v>180</v>
      </c>
      <c r="AU306" s="227" t="s">
        <v>90</v>
      </c>
      <c r="AV306" s="15" t="s">
        <v>178</v>
      </c>
      <c r="AW306" s="15" t="s">
        <v>42</v>
      </c>
      <c r="AX306" s="15" t="s">
        <v>88</v>
      </c>
      <c r="AY306" s="227" t="s">
        <v>171</v>
      </c>
    </row>
    <row r="307" spans="1:65" s="2" customFormat="1" ht="24.2" customHeight="1" x14ac:dyDescent="0.2">
      <c r="A307" s="37"/>
      <c r="B307" s="38"/>
      <c r="C307" s="182" t="s">
        <v>465</v>
      </c>
      <c r="D307" s="182" t="s">
        <v>173</v>
      </c>
      <c r="E307" s="183" t="s">
        <v>635</v>
      </c>
      <c r="F307" s="184" t="s">
        <v>636</v>
      </c>
      <c r="G307" s="185" t="s">
        <v>119</v>
      </c>
      <c r="H307" s="186">
        <v>322.90199999999999</v>
      </c>
      <c r="I307" s="187"/>
      <c r="J307" s="188">
        <f>ROUND(I307*H307,2)</f>
        <v>0</v>
      </c>
      <c r="K307" s="184" t="s">
        <v>196</v>
      </c>
      <c r="L307" s="42"/>
      <c r="M307" s="189" t="s">
        <v>79</v>
      </c>
      <c r="N307" s="190" t="s">
        <v>51</v>
      </c>
      <c r="O307" s="67"/>
      <c r="P307" s="191">
        <f>O307*H307</f>
        <v>0</v>
      </c>
      <c r="Q307" s="191">
        <v>0</v>
      </c>
      <c r="R307" s="191">
        <f>Q307*H307</f>
        <v>0</v>
      </c>
      <c r="S307" s="191">
        <v>0</v>
      </c>
      <c r="T307" s="192">
        <f>S307*H307</f>
        <v>0</v>
      </c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R307" s="193" t="s">
        <v>178</v>
      </c>
      <c r="AT307" s="193" t="s">
        <v>173</v>
      </c>
      <c r="AU307" s="193" t="s">
        <v>90</v>
      </c>
      <c r="AY307" s="19" t="s">
        <v>171</v>
      </c>
      <c r="BE307" s="194">
        <f>IF(N307="základní",J307,0)</f>
        <v>0</v>
      </c>
      <c r="BF307" s="194">
        <f>IF(N307="snížená",J307,0)</f>
        <v>0</v>
      </c>
      <c r="BG307" s="194">
        <f>IF(N307="zákl. přenesená",J307,0)</f>
        <v>0</v>
      </c>
      <c r="BH307" s="194">
        <f>IF(N307="sníž. přenesená",J307,0)</f>
        <v>0</v>
      </c>
      <c r="BI307" s="194">
        <f>IF(N307="nulová",J307,0)</f>
        <v>0</v>
      </c>
      <c r="BJ307" s="19" t="s">
        <v>88</v>
      </c>
      <c r="BK307" s="194">
        <f>ROUND(I307*H307,2)</f>
        <v>0</v>
      </c>
      <c r="BL307" s="19" t="s">
        <v>178</v>
      </c>
      <c r="BM307" s="193" t="s">
        <v>1104</v>
      </c>
    </row>
    <row r="308" spans="1:65" s="2" customFormat="1" x14ac:dyDescent="0.2">
      <c r="A308" s="37"/>
      <c r="B308" s="38"/>
      <c r="C308" s="39"/>
      <c r="D308" s="228" t="s">
        <v>198</v>
      </c>
      <c r="E308" s="39"/>
      <c r="F308" s="229" t="s">
        <v>638</v>
      </c>
      <c r="G308" s="39"/>
      <c r="H308" s="39"/>
      <c r="I308" s="230"/>
      <c r="J308" s="39"/>
      <c r="K308" s="39"/>
      <c r="L308" s="42"/>
      <c r="M308" s="231"/>
      <c r="N308" s="232"/>
      <c r="O308" s="67"/>
      <c r="P308" s="67"/>
      <c r="Q308" s="67"/>
      <c r="R308" s="67"/>
      <c r="S308" s="67"/>
      <c r="T308" s="68"/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T308" s="19" t="s">
        <v>198</v>
      </c>
      <c r="AU308" s="19" t="s">
        <v>90</v>
      </c>
    </row>
    <row r="309" spans="1:65" s="13" customFormat="1" x14ac:dyDescent="0.2">
      <c r="B309" s="195"/>
      <c r="C309" s="196"/>
      <c r="D309" s="197" t="s">
        <v>180</v>
      </c>
      <c r="E309" s="198" t="s">
        <v>79</v>
      </c>
      <c r="F309" s="199" t="s">
        <v>911</v>
      </c>
      <c r="G309" s="196"/>
      <c r="H309" s="198" t="s">
        <v>79</v>
      </c>
      <c r="I309" s="200"/>
      <c r="J309" s="196"/>
      <c r="K309" s="196"/>
      <c r="L309" s="201"/>
      <c r="M309" s="202"/>
      <c r="N309" s="203"/>
      <c r="O309" s="203"/>
      <c r="P309" s="203"/>
      <c r="Q309" s="203"/>
      <c r="R309" s="203"/>
      <c r="S309" s="203"/>
      <c r="T309" s="204"/>
      <c r="AT309" s="205" t="s">
        <v>180</v>
      </c>
      <c r="AU309" s="205" t="s">
        <v>90</v>
      </c>
      <c r="AV309" s="13" t="s">
        <v>88</v>
      </c>
      <c r="AW309" s="13" t="s">
        <v>42</v>
      </c>
      <c r="AX309" s="13" t="s">
        <v>81</v>
      </c>
      <c r="AY309" s="205" t="s">
        <v>171</v>
      </c>
    </row>
    <row r="310" spans="1:65" s="13" customFormat="1" x14ac:dyDescent="0.2">
      <c r="B310" s="195"/>
      <c r="C310" s="196"/>
      <c r="D310" s="197" t="s">
        <v>180</v>
      </c>
      <c r="E310" s="198" t="s">
        <v>79</v>
      </c>
      <c r="F310" s="199" t="s">
        <v>627</v>
      </c>
      <c r="G310" s="196"/>
      <c r="H310" s="198" t="s">
        <v>79</v>
      </c>
      <c r="I310" s="200"/>
      <c r="J310" s="196"/>
      <c r="K310" s="196"/>
      <c r="L310" s="201"/>
      <c r="M310" s="202"/>
      <c r="N310" s="203"/>
      <c r="O310" s="203"/>
      <c r="P310" s="203"/>
      <c r="Q310" s="203"/>
      <c r="R310" s="203"/>
      <c r="S310" s="203"/>
      <c r="T310" s="204"/>
      <c r="AT310" s="205" t="s">
        <v>180</v>
      </c>
      <c r="AU310" s="205" t="s">
        <v>90</v>
      </c>
      <c r="AV310" s="13" t="s">
        <v>88</v>
      </c>
      <c r="AW310" s="13" t="s">
        <v>42</v>
      </c>
      <c r="AX310" s="13" t="s">
        <v>81</v>
      </c>
      <c r="AY310" s="205" t="s">
        <v>171</v>
      </c>
    </row>
    <row r="311" spans="1:65" s="14" customFormat="1" x14ac:dyDescent="0.2">
      <c r="B311" s="206"/>
      <c r="C311" s="207"/>
      <c r="D311" s="197" t="s">
        <v>180</v>
      </c>
      <c r="E311" s="208" t="s">
        <v>79</v>
      </c>
      <c r="F311" s="209" t="s">
        <v>1101</v>
      </c>
      <c r="G311" s="207"/>
      <c r="H311" s="210">
        <v>9.282</v>
      </c>
      <c r="I311" s="211"/>
      <c r="J311" s="207"/>
      <c r="K311" s="207"/>
      <c r="L311" s="212"/>
      <c r="M311" s="213"/>
      <c r="N311" s="214"/>
      <c r="O311" s="214"/>
      <c r="P311" s="214"/>
      <c r="Q311" s="214"/>
      <c r="R311" s="214"/>
      <c r="S311" s="214"/>
      <c r="T311" s="215"/>
      <c r="AT311" s="216" t="s">
        <v>180</v>
      </c>
      <c r="AU311" s="216" t="s">
        <v>90</v>
      </c>
      <c r="AV311" s="14" t="s">
        <v>90</v>
      </c>
      <c r="AW311" s="14" t="s">
        <v>42</v>
      </c>
      <c r="AX311" s="14" t="s">
        <v>81</v>
      </c>
      <c r="AY311" s="216" t="s">
        <v>171</v>
      </c>
    </row>
    <row r="312" spans="1:65" s="14" customFormat="1" x14ac:dyDescent="0.2">
      <c r="B312" s="206"/>
      <c r="C312" s="207"/>
      <c r="D312" s="197" t="s">
        <v>180</v>
      </c>
      <c r="E312" s="208" t="s">
        <v>79</v>
      </c>
      <c r="F312" s="209" t="s">
        <v>1102</v>
      </c>
      <c r="G312" s="207"/>
      <c r="H312" s="210">
        <v>313.62</v>
      </c>
      <c r="I312" s="211"/>
      <c r="J312" s="207"/>
      <c r="K312" s="207"/>
      <c r="L312" s="212"/>
      <c r="M312" s="213"/>
      <c r="N312" s="214"/>
      <c r="O312" s="214"/>
      <c r="P312" s="214"/>
      <c r="Q312" s="214"/>
      <c r="R312" s="214"/>
      <c r="S312" s="214"/>
      <c r="T312" s="215"/>
      <c r="AT312" s="216" t="s">
        <v>180</v>
      </c>
      <c r="AU312" s="216" t="s">
        <v>90</v>
      </c>
      <c r="AV312" s="14" t="s">
        <v>90</v>
      </c>
      <c r="AW312" s="14" t="s">
        <v>42</v>
      </c>
      <c r="AX312" s="14" t="s">
        <v>81</v>
      </c>
      <c r="AY312" s="216" t="s">
        <v>171</v>
      </c>
    </row>
    <row r="313" spans="1:65" s="15" customFormat="1" x14ac:dyDescent="0.2">
      <c r="B313" s="217"/>
      <c r="C313" s="218"/>
      <c r="D313" s="197" t="s">
        <v>180</v>
      </c>
      <c r="E313" s="219" t="s">
        <v>79</v>
      </c>
      <c r="F313" s="220" t="s">
        <v>183</v>
      </c>
      <c r="G313" s="218"/>
      <c r="H313" s="221">
        <v>322.90199999999999</v>
      </c>
      <c r="I313" s="222"/>
      <c r="J313" s="218"/>
      <c r="K313" s="218"/>
      <c r="L313" s="223"/>
      <c r="M313" s="224"/>
      <c r="N313" s="225"/>
      <c r="O313" s="225"/>
      <c r="P313" s="225"/>
      <c r="Q313" s="225"/>
      <c r="R313" s="225"/>
      <c r="S313" s="225"/>
      <c r="T313" s="226"/>
      <c r="AT313" s="227" t="s">
        <v>180</v>
      </c>
      <c r="AU313" s="227" t="s">
        <v>90</v>
      </c>
      <c r="AV313" s="15" t="s">
        <v>178</v>
      </c>
      <c r="AW313" s="15" t="s">
        <v>42</v>
      </c>
      <c r="AX313" s="15" t="s">
        <v>88</v>
      </c>
      <c r="AY313" s="227" t="s">
        <v>171</v>
      </c>
    </row>
    <row r="314" spans="1:65" s="2" customFormat="1" ht="21.75" customHeight="1" x14ac:dyDescent="0.2">
      <c r="A314" s="37"/>
      <c r="B314" s="38"/>
      <c r="C314" s="182" t="s">
        <v>469</v>
      </c>
      <c r="D314" s="182" t="s">
        <v>173</v>
      </c>
      <c r="E314" s="183" t="s">
        <v>1105</v>
      </c>
      <c r="F314" s="184" t="s">
        <v>1106</v>
      </c>
      <c r="G314" s="185" t="s">
        <v>337</v>
      </c>
      <c r="H314" s="186">
        <v>475.81</v>
      </c>
      <c r="I314" s="187"/>
      <c r="J314" s="188">
        <f>ROUND(I314*H314,2)</f>
        <v>0</v>
      </c>
      <c r="K314" s="184" t="s">
        <v>177</v>
      </c>
      <c r="L314" s="42"/>
      <c r="M314" s="189" t="s">
        <v>79</v>
      </c>
      <c r="N314" s="190" t="s">
        <v>51</v>
      </c>
      <c r="O314" s="67"/>
      <c r="P314" s="191">
        <f>O314*H314</f>
        <v>0</v>
      </c>
      <c r="Q314" s="191">
        <v>0</v>
      </c>
      <c r="R314" s="191">
        <f>Q314*H314</f>
        <v>0</v>
      </c>
      <c r="S314" s="191">
        <v>0</v>
      </c>
      <c r="T314" s="192">
        <f>S314*H314</f>
        <v>0</v>
      </c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R314" s="193" t="s">
        <v>178</v>
      </c>
      <c r="AT314" s="193" t="s">
        <v>173</v>
      </c>
      <c r="AU314" s="193" t="s">
        <v>90</v>
      </c>
      <c r="AY314" s="19" t="s">
        <v>171</v>
      </c>
      <c r="BE314" s="194">
        <f>IF(N314="základní",J314,0)</f>
        <v>0</v>
      </c>
      <c r="BF314" s="194">
        <f>IF(N314="snížená",J314,0)</f>
        <v>0</v>
      </c>
      <c r="BG314" s="194">
        <f>IF(N314="zákl. přenesená",J314,0)</f>
        <v>0</v>
      </c>
      <c r="BH314" s="194">
        <f>IF(N314="sníž. přenesená",J314,0)</f>
        <v>0</v>
      </c>
      <c r="BI314" s="194">
        <f>IF(N314="nulová",J314,0)</f>
        <v>0</v>
      </c>
      <c r="BJ314" s="19" t="s">
        <v>88</v>
      </c>
      <c r="BK314" s="194">
        <f>ROUND(I314*H314,2)</f>
        <v>0</v>
      </c>
      <c r="BL314" s="19" t="s">
        <v>178</v>
      </c>
      <c r="BM314" s="193" t="s">
        <v>1107</v>
      </c>
    </row>
    <row r="315" spans="1:65" s="13" customFormat="1" x14ac:dyDescent="0.2">
      <c r="B315" s="195"/>
      <c r="C315" s="196"/>
      <c r="D315" s="197" t="s">
        <v>180</v>
      </c>
      <c r="E315" s="198" t="s">
        <v>79</v>
      </c>
      <c r="F315" s="199" t="s">
        <v>911</v>
      </c>
      <c r="G315" s="196"/>
      <c r="H315" s="198" t="s">
        <v>79</v>
      </c>
      <c r="I315" s="200"/>
      <c r="J315" s="196"/>
      <c r="K315" s="196"/>
      <c r="L315" s="201"/>
      <c r="M315" s="202"/>
      <c r="N315" s="203"/>
      <c r="O315" s="203"/>
      <c r="P315" s="203"/>
      <c r="Q315" s="203"/>
      <c r="R315" s="203"/>
      <c r="S315" s="203"/>
      <c r="T315" s="204"/>
      <c r="AT315" s="205" t="s">
        <v>180</v>
      </c>
      <c r="AU315" s="205" t="s">
        <v>90</v>
      </c>
      <c r="AV315" s="13" t="s">
        <v>88</v>
      </c>
      <c r="AW315" s="13" t="s">
        <v>42</v>
      </c>
      <c r="AX315" s="13" t="s">
        <v>81</v>
      </c>
      <c r="AY315" s="205" t="s">
        <v>171</v>
      </c>
    </row>
    <row r="316" spans="1:65" s="13" customFormat="1" x14ac:dyDescent="0.2">
      <c r="B316" s="195"/>
      <c r="C316" s="196"/>
      <c r="D316" s="197" t="s">
        <v>180</v>
      </c>
      <c r="E316" s="198" t="s">
        <v>79</v>
      </c>
      <c r="F316" s="199" t="s">
        <v>643</v>
      </c>
      <c r="G316" s="196"/>
      <c r="H316" s="198" t="s">
        <v>79</v>
      </c>
      <c r="I316" s="200"/>
      <c r="J316" s="196"/>
      <c r="K316" s="196"/>
      <c r="L316" s="201"/>
      <c r="M316" s="202"/>
      <c r="N316" s="203"/>
      <c r="O316" s="203"/>
      <c r="P316" s="203"/>
      <c r="Q316" s="203"/>
      <c r="R316" s="203"/>
      <c r="S316" s="203"/>
      <c r="T316" s="204"/>
      <c r="AT316" s="205" t="s">
        <v>180</v>
      </c>
      <c r="AU316" s="205" t="s">
        <v>90</v>
      </c>
      <c r="AV316" s="13" t="s">
        <v>88</v>
      </c>
      <c r="AW316" s="13" t="s">
        <v>42</v>
      </c>
      <c r="AX316" s="13" t="s">
        <v>81</v>
      </c>
      <c r="AY316" s="205" t="s">
        <v>171</v>
      </c>
    </row>
    <row r="317" spans="1:65" s="14" customFormat="1" x14ac:dyDescent="0.2">
      <c r="B317" s="206"/>
      <c r="C317" s="207"/>
      <c r="D317" s="197" t="s">
        <v>180</v>
      </c>
      <c r="E317" s="208" t="s">
        <v>79</v>
      </c>
      <c r="F317" s="209" t="s">
        <v>1108</v>
      </c>
      <c r="G317" s="207"/>
      <c r="H317" s="210">
        <v>475.81</v>
      </c>
      <c r="I317" s="211"/>
      <c r="J317" s="207"/>
      <c r="K317" s="207"/>
      <c r="L317" s="212"/>
      <c r="M317" s="213"/>
      <c r="N317" s="214"/>
      <c r="O317" s="214"/>
      <c r="P317" s="214"/>
      <c r="Q317" s="214"/>
      <c r="R317" s="214"/>
      <c r="S317" s="214"/>
      <c r="T317" s="215"/>
      <c r="AT317" s="216" t="s">
        <v>180</v>
      </c>
      <c r="AU317" s="216" t="s">
        <v>90</v>
      </c>
      <c r="AV317" s="14" t="s">
        <v>90</v>
      </c>
      <c r="AW317" s="14" t="s">
        <v>42</v>
      </c>
      <c r="AX317" s="14" t="s">
        <v>81</v>
      </c>
      <c r="AY317" s="216" t="s">
        <v>171</v>
      </c>
    </row>
    <row r="318" spans="1:65" s="15" customFormat="1" x14ac:dyDescent="0.2">
      <c r="B318" s="217"/>
      <c r="C318" s="218"/>
      <c r="D318" s="197" t="s">
        <v>180</v>
      </c>
      <c r="E318" s="219" t="s">
        <v>79</v>
      </c>
      <c r="F318" s="220" t="s">
        <v>183</v>
      </c>
      <c r="G318" s="218"/>
      <c r="H318" s="221">
        <v>475.81</v>
      </c>
      <c r="I318" s="222"/>
      <c r="J318" s="218"/>
      <c r="K318" s="218"/>
      <c r="L318" s="223"/>
      <c r="M318" s="224"/>
      <c r="N318" s="225"/>
      <c r="O318" s="225"/>
      <c r="P318" s="225"/>
      <c r="Q318" s="225"/>
      <c r="R318" s="225"/>
      <c r="S318" s="225"/>
      <c r="T318" s="226"/>
      <c r="AT318" s="227" t="s">
        <v>180</v>
      </c>
      <c r="AU318" s="227" t="s">
        <v>90</v>
      </c>
      <c r="AV318" s="15" t="s">
        <v>178</v>
      </c>
      <c r="AW318" s="15" t="s">
        <v>42</v>
      </c>
      <c r="AX318" s="15" t="s">
        <v>88</v>
      </c>
      <c r="AY318" s="227" t="s">
        <v>171</v>
      </c>
    </row>
    <row r="319" spans="1:65" s="2" customFormat="1" ht="21.75" customHeight="1" x14ac:dyDescent="0.2">
      <c r="A319" s="37"/>
      <c r="B319" s="38"/>
      <c r="C319" s="182" t="s">
        <v>478</v>
      </c>
      <c r="D319" s="182" t="s">
        <v>173</v>
      </c>
      <c r="E319" s="183" t="s">
        <v>640</v>
      </c>
      <c r="F319" s="184" t="s">
        <v>641</v>
      </c>
      <c r="G319" s="185" t="s">
        <v>337</v>
      </c>
      <c r="H319" s="186">
        <v>687.15700000000004</v>
      </c>
      <c r="I319" s="187"/>
      <c r="J319" s="188">
        <f>ROUND(I319*H319,2)</f>
        <v>0</v>
      </c>
      <c r="K319" s="184" t="s">
        <v>177</v>
      </c>
      <c r="L319" s="42"/>
      <c r="M319" s="189" t="s">
        <v>79</v>
      </c>
      <c r="N319" s="190" t="s">
        <v>51</v>
      </c>
      <c r="O319" s="67"/>
      <c r="P319" s="191">
        <f>O319*H319</f>
        <v>0</v>
      </c>
      <c r="Q319" s="191">
        <v>0</v>
      </c>
      <c r="R319" s="191">
        <f>Q319*H319</f>
        <v>0</v>
      </c>
      <c r="S319" s="191">
        <v>0</v>
      </c>
      <c r="T319" s="192">
        <f>S319*H319</f>
        <v>0</v>
      </c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R319" s="193" t="s">
        <v>178</v>
      </c>
      <c r="AT319" s="193" t="s">
        <v>173</v>
      </c>
      <c r="AU319" s="193" t="s">
        <v>90</v>
      </c>
      <c r="AY319" s="19" t="s">
        <v>171</v>
      </c>
      <c r="BE319" s="194">
        <f>IF(N319="základní",J319,0)</f>
        <v>0</v>
      </c>
      <c r="BF319" s="194">
        <f>IF(N319="snížená",J319,0)</f>
        <v>0</v>
      </c>
      <c r="BG319" s="194">
        <f>IF(N319="zákl. přenesená",J319,0)</f>
        <v>0</v>
      </c>
      <c r="BH319" s="194">
        <f>IF(N319="sníž. přenesená",J319,0)</f>
        <v>0</v>
      </c>
      <c r="BI319" s="194">
        <f>IF(N319="nulová",J319,0)</f>
        <v>0</v>
      </c>
      <c r="BJ319" s="19" t="s">
        <v>88</v>
      </c>
      <c r="BK319" s="194">
        <f>ROUND(I319*H319,2)</f>
        <v>0</v>
      </c>
      <c r="BL319" s="19" t="s">
        <v>178</v>
      </c>
      <c r="BM319" s="193" t="s">
        <v>1109</v>
      </c>
    </row>
    <row r="320" spans="1:65" s="13" customFormat="1" x14ac:dyDescent="0.2">
      <c r="B320" s="195"/>
      <c r="C320" s="196"/>
      <c r="D320" s="197" t="s">
        <v>180</v>
      </c>
      <c r="E320" s="198" t="s">
        <v>79</v>
      </c>
      <c r="F320" s="199" t="s">
        <v>911</v>
      </c>
      <c r="G320" s="196"/>
      <c r="H320" s="198" t="s">
        <v>79</v>
      </c>
      <c r="I320" s="200"/>
      <c r="J320" s="196"/>
      <c r="K320" s="196"/>
      <c r="L320" s="201"/>
      <c r="M320" s="202"/>
      <c r="N320" s="203"/>
      <c r="O320" s="203"/>
      <c r="P320" s="203"/>
      <c r="Q320" s="203"/>
      <c r="R320" s="203"/>
      <c r="S320" s="203"/>
      <c r="T320" s="204"/>
      <c r="AT320" s="205" t="s">
        <v>180</v>
      </c>
      <c r="AU320" s="205" t="s">
        <v>90</v>
      </c>
      <c r="AV320" s="13" t="s">
        <v>88</v>
      </c>
      <c r="AW320" s="13" t="s">
        <v>42</v>
      </c>
      <c r="AX320" s="13" t="s">
        <v>81</v>
      </c>
      <c r="AY320" s="205" t="s">
        <v>171</v>
      </c>
    </row>
    <row r="321" spans="1:65" s="13" customFormat="1" x14ac:dyDescent="0.2">
      <c r="B321" s="195"/>
      <c r="C321" s="196"/>
      <c r="D321" s="197" t="s">
        <v>180</v>
      </c>
      <c r="E321" s="198" t="s">
        <v>79</v>
      </c>
      <c r="F321" s="199" t="s">
        <v>643</v>
      </c>
      <c r="G321" s="196"/>
      <c r="H321" s="198" t="s">
        <v>79</v>
      </c>
      <c r="I321" s="200"/>
      <c r="J321" s="196"/>
      <c r="K321" s="196"/>
      <c r="L321" s="201"/>
      <c r="M321" s="202"/>
      <c r="N321" s="203"/>
      <c r="O321" s="203"/>
      <c r="P321" s="203"/>
      <c r="Q321" s="203"/>
      <c r="R321" s="203"/>
      <c r="S321" s="203"/>
      <c r="T321" s="204"/>
      <c r="AT321" s="205" t="s">
        <v>180</v>
      </c>
      <c r="AU321" s="205" t="s">
        <v>90</v>
      </c>
      <c r="AV321" s="13" t="s">
        <v>88</v>
      </c>
      <c r="AW321" s="13" t="s">
        <v>42</v>
      </c>
      <c r="AX321" s="13" t="s">
        <v>81</v>
      </c>
      <c r="AY321" s="205" t="s">
        <v>171</v>
      </c>
    </row>
    <row r="322" spans="1:65" s="14" customFormat="1" x14ac:dyDescent="0.2">
      <c r="B322" s="206"/>
      <c r="C322" s="207"/>
      <c r="D322" s="197" t="s">
        <v>180</v>
      </c>
      <c r="E322" s="208" t="s">
        <v>79</v>
      </c>
      <c r="F322" s="209" t="s">
        <v>1110</v>
      </c>
      <c r="G322" s="207"/>
      <c r="H322" s="210">
        <v>662.78399999999999</v>
      </c>
      <c r="I322" s="211"/>
      <c r="J322" s="207"/>
      <c r="K322" s="207"/>
      <c r="L322" s="212"/>
      <c r="M322" s="213"/>
      <c r="N322" s="214"/>
      <c r="O322" s="214"/>
      <c r="P322" s="214"/>
      <c r="Q322" s="214"/>
      <c r="R322" s="214"/>
      <c r="S322" s="214"/>
      <c r="T322" s="215"/>
      <c r="AT322" s="216" t="s">
        <v>180</v>
      </c>
      <c r="AU322" s="216" t="s">
        <v>90</v>
      </c>
      <c r="AV322" s="14" t="s">
        <v>90</v>
      </c>
      <c r="AW322" s="14" t="s">
        <v>42</v>
      </c>
      <c r="AX322" s="14" t="s">
        <v>81</v>
      </c>
      <c r="AY322" s="216" t="s">
        <v>171</v>
      </c>
    </row>
    <row r="323" spans="1:65" s="14" customFormat="1" x14ac:dyDescent="0.2">
      <c r="B323" s="206"/>
      <c r="C323" s="207"/>
      <c r="D323" s="197" t="s">
        <v>180</v>
      </c>
      <c r="E323" s="208" t="s">
        <v>79</v>
      </c>
      <c r="F323" s="209" t="s">
        <v>1111</v>
      </c>
      <c r="G323" s="207"/>
      <c r="H323" s="210">
        <v>0.51300000000000001</v>
      </c>
      <c r="I323" s="211"/>
      <c r="J323" s="207"/>
      <c r="K323" s="207"/>
      <c r="L323" s="212"/>
      <c r="M323" s="213"/>
      <c r="N323" s="214"/>
      <c r="O323" s="214"/>
      <c r="P323" s="214"/>
      <c r="Q323" s="214"/>
      <c r="R323" s="214"/>
      <c r="S323" s="214"/>
      <c r="T323" s="215"/>
      <c r="AT323" s="216" t="s">
        <v>180</v>
      </c>
      <c r="AU323" s="216" t="s">
        <v>90</v>
      </c>
      <c r="AV323" s="14" t="s">
        <v>90</v>
      </c>
      <c r="AW323" s="14" t="s">
        <v>42</v>
      </c>
      <c r="AX323" s="14" t="s">
        <v>81</v>
      </c>
      <c r="AY323" s="216" t="s">
        <v>171</v>
      </c>
    </row>
    <row r="324" spans="1:65" s="14" customFormat="1" x14ac:dyDescent="0.2">
      <c r="B324" s="206"/>
      <c r="C324" s="207"/>
      <c r="D324" s="197" t="s">
        <v>180</v>
      </c>
      <c r="E324" s="208" t="s">
        <v>79</v>
      </c>
      <c r="F324" s="209" t="s">
        <v>1112</v>
      </c>
      <c r="G324" s="207"/>
      <c r="H324" s="210">
        <v>4.6790000000000003</v>
      </c>
      <c r="I324" s="211"/>
      <c r="J324" s="207"/>
      <c r="K324" s="207"/>
      <c r="L324" s="212"/>
      <c r="M324" s="213"/>
      <c r="N324" s="214"/>
      <c r="O324" s="214"/>
      <c r="P324" s="214"/>
      <c r="Q324" s="214"/>
      <c r="R324" s="214"/>
      <c r="S324" s="214"/>
      <c r="T324" s="215"/>
      <c r="AT324" s="216" t="s">
        <v>180</v>
      </c>
      <c r="AU324" s="216" t="s">
        <v>90</v>
      </c>
      <c r="AV324" s="14" t="s">
        <v>90</v>
      </c>
      <c r="AW324" s="14" t="s">
        <v>42</v>
      </c>
      <c r="AX324" s="14" t="s">
        <v>81</v>
      </c>
      <c r="AY324" s="216" t="s">
        <v>171</v>
      </c>
    </row>
    <row r="325" spans="1:65" s="14" customFormat="1" x14ac:dyDescent="0.2">
      <c r="B325" s="206"/>
      <c r="C325" s="207"/>
      <c r="D325" s="197" t="s">
        <v>180</v>
      </c>
      <c r="E325" s="208" t="s">
        <v>79</v>
      </c>
      <c r="F325" s="209" t="s">
        <v>1113</v>
      </c>
      <c r="G325" s="207"/>
      <c r="H325" s="210">
        <v>2.7690000000000001</v>
      </c>
      <c r="I325" s="211"/>
      <c r="J325" s="207"/>
      <c r="K325" s="207"/>
      <c r="L325" s="212"/>
      <c r="M325" s="213"/>
      <c r="N325" s="214"/>
      <c r="O325" s="214"/>
      <c r="P325" s="214"/>
      <c r="Q325" s="214"/>
      <c r="R325" s="214"/>
      <c r="S325" s="214"/>
      <c r="T325" s="215"/>
      <c r="AT325" s="216" t="s">
        <v>180</v>
      </c>
      <c r="AU325" s="216" t="s">
        <v>90</v>
      </c>
      <c r="AV325" s="14" t="s">
        <v>90</v>
      </c>
      <c r="AW325" s="14" t="s">
        <v>42</v>
      </c>
      <c r="AX325" s="14" t="s">
        <v>81</v>
      </c>
      <c r="AY325" s="216" t="s">
        <v>171</v>
      </c>
    </row>
    <row r="326" spans="1:65" s="14" customFormat="1" x14ac:dyDescent="0.2">
      <c r="B326" s="206"/>
      <c r="C326" s="207"/>
      <c r="D326" s="197" t="s">
        <v>180</v>
      </c>
      <c r="E326" s="208" t="s">
        <v>79</v>
      </c>
      <c r="F326" s="209" t="s">
        <v>1114</v>
      </c>
      <c r="G326" s="207"/>
      <c r="H326" s="210">
        <v>0.49199999999999999</v>
      </c>
      <c r="I326" s="211"/>
      <c r="J326" s="207"/>
      <c r="K326" s="207"/>
      <c r="L326" s="212"/>
      <c r="M326" s="213"/>
      <c r="N326" s="214"/>
      <c r="O326" s="214"/>
      <c r="P326" s="214"/>
      <c r="Q326" s="214"/>
      <c r="R326" s="214"/>
      <c r="S326" s="214"/>
      <c r="T326" s="215"/>
      <c r="AT326" s="216" t="s">
        <v>180</v>
      </c>
      <c r="AU326" s="216" t="s">
        <v>90</v>
      </c>
      <c r="AV326" s="14" t="s">
        <v>90</v>
      </c>
      <c r="AW326" s="14" t="s">
        <v>42</v>
      </c>
      <c r="AX326" s="14" t="s">
        <v>81</v>
      </c>
      <c r="AY326" s="216" t="s">
        <v>171</v>
      </c>
    </row>
    <row r="327" spans="1:65" s="13" customFormat="1" x14ac:dyDescent="0.2">
      <c r="B327" s="195"/>
      <c r="C327" s="196"/>
      <c r="D327" s="197" t="s">
        <v>180</v>
      </c>
      <c r="E327" s="198" t="s">
        <v>79</v>
      </c>
      <c r="F327" s="199" t="s">
        <v>1115</v>
      </c>
      <c r="G327" s="196"/>
      <c r="H327" s="198" t="s">
        <v>79</v>
      </c>
      <c r="I327" s="200"/>
      <c r="J327" s="196"/>
      <c r="K327" s="196"/>
      <c r="L327" s="201"/>
      <c r="M327" s="202"/>
      <c r="N327" s="203"/>
      <c r="O327" s="203"/>
      <c r="P327" s="203"/>
      <c r="Q327" s="203"/>
      <c r="R327" s="203"/>
      <c r="S327" s="203"/>
      <c r="T327" s="204"/>
      <c r="AT327" s="205" t="s">
        <v>180</v>
      </c>
      <c r="AU327" s="205" t="s">
        <v>90</v>
      </c>
      <c r="AV327" s="13" t="s">
        <v>88</v>
      </c>
      <c r="AW327" s="13" t="s">
        <v>42</v>
      </c>
      <c r="AX327" s="13" t="s">
        <v>81</v>
      </c>
      <c r="AY327" s="205" t="s">
        <v>171</v>
      </c>
    </row>
    <row r="328" spans="1:65" s="14" customFormat="1" x14ac:dyDescent="0.2">
      <c r="B328" s="206"/>
      <c r="C328" s="207"/>
      <c r="D328" s="197" t="s">
        <v>180</v>
      </c>
      <c r="E328" s="208" t="s">
        <v>79</v>
      </c>
      <c r="F328" s="209" t="s">
        <v>1116</v>
      </c>
      <c r="G328" s="207"/>
      <c r="H328" s="210">
        <v>1.0249999999999999</v>
      </c>
      <c r="I328" s="211"/>
      <c r="J328" s="207"/>
      <c r="K328" s="207"/>
      <c r="L328" s="212"/>
      <c r="M328" s="213"/>
      <c r="N328" s="214"/>
      <c r="O328" s="214"/>
      <c r="P328" s="214"/>
      <c r="Q328" s="214"/>
      <c r="R328" s="214"/>
      <c r="S328" s="214"/>
      <c r="T328" s="215"/>
      <c r="AT328" s="216" t="s">
        <v>180</v>
      </c>
      <c r="AU328" s="216" t="s">
        <v>90</v>
      </c>
      <c r="AV328" s="14" t="s">
        <v>90</v>
      </c>
      <c r="AW328" s="14" t="s">
        <v>42</v>
      </c>
      <c r="AX328" s="14" t="s">
        <v>81</v>
      </c>
      <c r="AY328" s="216" t="s">
        <v>171</v>
      </c>
    </row>
    <row r="329" spans="1:65" s="14" customFormat="1" x14ac:dyDescent="0.2">
      <c r="B329" s="206"/>
      <c r="C329" s="207"/>
      <c r="D329" s="197" t="s">
        <v>180</v>
      </c>
      <c r="E329" s="208" t="s">
        <v>79</v>
      </c>
      <c r="F329" s="209" t="s">
        <v>1117</v>
      </c>
      <c r="G329" s="207"/>
      <c r="H329" s="210">
        <v>9.3569999999999993</v>
      </c>
      <c r="I329" s="211"/>
      <c r="J329" s="207"/>
      <c r="K329" s="207"/>
      <c r="L329" s="212"/>
      <c r="M329" s="213"/>
      <c r="N329" s="214"/>
      <c r="O329" s="214"/>
      <c r="P329" s="214"/>
      <c r="Q329" s="214"/>
      <c r="R329" s="214"/>
      <c r="S329" s="214"/>
      <c r="T329" s="215"/>
      <c r="AT329" s="216" t="s">
        <v>180</v>
      </c>
      <c r="AU329" s="216" t="s">
        <v>90</v>
      </c>
      <c r="AV329" s="14" t="s">
        <v>90</v>
      </c>
      <c r="AW329" s="14" t="s">
        <v>42</v>
      </c>
      <c r="AX329" s="14" t="s">
        <v>81</v>
      </c>
      <c r="AY329" s="216" t="s">
        <v>171</v>
      </c>
    </row>
    <row r="330" spans="1:65" s="14" customFormat="1" x14ac:dyDescent="0.2">
      <c r="B330" s="206"/>
      <c r="C330" s="207"/>
      <c r="D330" s="197" t="s">
        <v>180</v>
      </c>
      <c r="E330" s="208" t="s">
        <v>79</v>
      </c>
      <c r="F330" s="209" t="s">
        <v>1118</v>
      </c>
      <c r="G330" s="207"/>
      <c r="H330" s="210">
        <v>5.5380000000000003</v>
      </c>
      <c r="I330" s="211"/>
      <c r="J330" s="207"/>
      <c r="K330" s="207"/>
      <c r="L330" s="212"/>
      <c r="M330" s="213"/>
      <c r="N330" s="214"/>
      <c r="O330" s="214"/>
      <c r="P330" s="214"/>
      <c r="Q330" s="214"/>
      <c r="R330" s="214"/>
      <c r="S330" s="214"/>
      <c r="T330" s="215"/>
      <c r="AT330" s="216" t="s">
        <v>180</v>
      </c>
      <c r="AU330" s="216" t="s">
        <v>90</v>
      </c>
      <c r="AV330" s="14" t="s">
        <v>90</v>
      </c>
      <c r="AW330" s="14" t="s">
        <v>42</v>
      </c>
      <c r="AX330" s="14" t="s">
        <v>81</v>
      </c>
      <c r="AY330" s="216" t="s">
        <v>171</v>
      </c>
    </row>
    <row r="331" spans="1:65" s="15" customFormat="1" x14ac:dyDescent="0.2">
      <c r="B331" s="217"/>
      <c r="C331" s="218"/>
      <c r="D331" s="197" t="s">
        <v>180</v>
      </c>
      <c r="E331" s="219" t="s">
        <v>79</v>
      </c>
      <c r="F331" s="220" t="s">
        <v>183</v>
      </c>
      <c r="G331" s="218"/>
      <c r="H331" s="221">
        <v>687.15700000000004</v>
      </c>
      <c r="I331" s="222"/>
      <c r="J331" s="218"/>
      <c r="K331" s="218"/>
      <c r="L331" s="223"/>
      <c r="M331" s="224"/>
      <c r="N331" s="225"/>
      <c r="O331" s="225"/>
      <c r="P331" s="225"/>
      <c r="Q331" s="225"/>
      <c r="R331" s="225"/>
      <c r="S331" s="225"/>
      <c r="T331" s="226"/>
      <c r="AT331" s="227" t="s">
        <v>180</v>
      </c>
      <c r="AU331" s="227" t="s">
        <v>90</v>
      </c>
      <c r="AV331" s="15" t="s">
        <v>178</v>
      </c>
      <c r="AW331" s="15" t="s">
        <v>42</v>
      </c>
      <c r="AX331" s="15" t="s">
        <v>88</v>
      </c>
      <c r="AY331" s="227" t="s">
        <v>171</v>
      </c>
    </row>
    <row r="332" spans="1:65" s="2" customFormat="1" ht="16.5" customHeight="1" x14ac:dyDescent="0.2">
      <c r="A332" s="37"/>
      <c r="B332" s="38"/>
      <c r="C332" s="182" t="s">
        <v>483</v>
      </c>
      <c r="D332" s="182" t="s">
        <v>173</v>
      </c>
      <c r="E332" s="183" t="s">
        <v>647</v>
      </c>
      <c r="F332" s="184" t="s">
        <v>648</v>
      </c>
      <c r="G332" s="185" t="s">
        <v>337</v>
      </c>
      <c r="H332" s="186">
        <v>1155.008</v>
      </c>
      <c r="I332" s="187"/>
      <c r="J332" s="188">
        <f>ROUND(I332*H332,2)</f>
        <v>0</v>
      </c>
      <c r="K332" s="184" t="s">
        <v>196</v>
      </c>
      <c r="L332" s="42"/>
      <c r="M332" s="189" t="s">
        <v>79</v>
      </c>
      <c r="N332" s="190" t="s">
        <v>51</v>
      </c>
      <c r="O332" s="67"/>
      <c r="P332" s="191">
        <f>O332*H332</f>
        <v>0</v>
      </c>
      <c r="Q332" s="191">
        <v>0</v>
      </c>
      <c r="R332" s="191">
        <f>Q332*H332</f>
        <v>0</v>
      </c>
      <c r="S332" s="191">
        <v>0</v>
      </c>
      <c r="T332" s="192">
        <f>S332*H332</f>
        <v>0</v>
      </c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R332" s="193" t="s">
        <v>178</v>
      </c>
      <c r="AT332" s="193" t="s">
        <v>173</v>
      </c>
      <c r="AU332" s="193" t="s">
        <v>90</v>
      </c>
      <c r="AY332" s="19" t="s">
        <v>171</v>
      </c>
      <c r="BE332" s="194">
        <f>IF(N332="základní",J332,0)</f>
        <v>0</v>
      </c>
      <c r="BF332" s="194">
        <f>IF(N332="snížená",J332,0)</f>
        <v>0</v>
      </c>
      <c r="BG332" s="194">
        <f>IF(N332="zákl. přenesená",J332,0)</f>
        <v>0</v>
      </c>
      <c r="BH332" s="194">
        <f>IF(N332="sníž. přenesená",J332,0)</f>
        <v>0</v>
      </c>
      <c r="BI332" s="194">
        <f>IF(N332="nulová",J332,0)</f>
        <v>0</v>
      </c>
      <c r="BJ332" s="19" t="s">
        <v>88</v>
      </c>
      <c r="BK332" s="194">
        <f>ROUND(I332*H332,2)</f>
        <v>0</v>
      </c>
      <c r="BL332" s="19" t="s">
        <v>178</v>
      </c>
      <c r="BM332" s="193" t="s">
        <v>1119</v>
      </c>
    </row>
    <row r="333" spans="1:65" s="2" customFormat="1" x14ac:dyDescent="0.2">
      <c r="A333" s="37"/>
      <c r="B333" s="38"/>
      <c r="C333" s="39"/>
      <c r="D333" s="228" t="s">
        <v>198</v>
      </c>
      <c r="E333" s="39"/>
      <c r="F333" s="229" t="s">
        <v>650</v>
      </c>
      <c r="G333" s="39"/>
      <c r="H333" s="39"/>
      <c r="I333" s="230"/>
      <c r="J333" s="39"/>
      <c r="K333" s="39"/>
      <c r="L333" s="42"/>
      <c r="M333" s="231"/>
      <c r="N333" s="232"/>
      <c r="O333" s="67"/>
      <c r="P333" s="67"/>
      <c r="Q333" s="67"/>
      <c r="R333" s="67"/>
      <c r="S333" s="67"/>
      <c r="T333" s="68"/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T333" s="19" t="s">
        <v>198</v>
      </c>
      <c r="AU333" s="19" t="s">
        <v>90</v>
      </c>
    </row>
    <row r="334" spans="1:65" s="13" customFormat="1" x14ac:dyDescent="0.2">
      <c r="B334" s="195"/>
      <c r="C334" s="196"/>
      <c r="D334" s="197" t="s">
        <v>180</v>
      </c>
      <c r="E334" s="198" t="s">
        <v>79</v>
      </c>
      <c r="F334" s="199" t="s">
        <v>911</v>
      </c>
      <c r="G334" s="196"/>
      <c r="H334" s="198" t="s">
        <v>79</v>
      </c>
      <c r="I334" s="200"/>
      <c r="J334" s="196"/>
      <c r="K334" s="196"/>
      <c r="L334" s="201"/>
      <c r="M334" s="202"/>
      <c r="N334" s="203"/>
      <c r="O334" s="203"/>
      <c r="P334" s="203"/>
      <c r="Q334" s="203"/>
      <c r="R334" s="203"/>
      <c r="S334" s="203"/>
      <c r="T334" s="204"/>
      <c r="AT334" s="205" t="s">
        <v>180</v>
      </c>
      <c r="AU334" s="205" t="s">
        <v>90</v>
      </c>
      <c r="AV334" s="13" t="s">
        <v>88</v>
      </c>
      <c r="AW334" s="13" t="s">
        <v>42</v>
      </c>
      <c r="AX334" s="13" t="s">
        <v>81</v>
      </c>
      <c r="AY334" s="205" t="s">
        <v>171</v>
      </c>
    </row>
    <row r="335" spans="1:65" s="13" customFormat="1" x14ac:dyDescent="0.2">
      <c r="B335" s="195"/>
      <c r="C335" s="196"/>
      <c r="D335" s="197" t="s">
        <v>180</v>
      </c>
      <c r="E335" s="198" t="s">
        <v>79</v>
      </c>
      <c r="F335" s="199" t="s">
        <v>1120</v>
      </c>
      <c r="G335" s="196"/>
      <c r="H335" s="198" t="s">
        <v>79</v>
      </c>
      <c r="I335" s="200"/>
      <c r="J335" s="196"/>
      <c r="K335" s="196"/>
      <c r="L335" s="201"/>
      <c r="M335" s="202"/>
      <c r="N335" s="203"/>
      <c r="O335" s="203"/>
      <c r="P335" s="203"/>
      <c r="Q335" s="203"/>
      <c r="R335" s="203"/>
      <c r="S335" s="203"/>
      <c r="T335" s="204"/>
      <c r="AT335" s="205" t="s">
        <v>180</v>
      </c>
      <c r="AU335" s="205" t="s">
        <v>90</v>
      </c>
      <c r="AV335" s="13" t="s">
        <v>88</v>
      </c>
      <c r="AW335" s="13" t="s">
        <v>42</v>
      </c>
      <c r="AX335" s="13" t="s">
        <v>81</v>
      </c>
      <c r="AY335" s="205" t="s">
        <v>171</v>
      </c>
    </row>
    <row r="336" spans="1:65" s="14" customFormat="1" x14ac:dyDescent="0.2">
      <c r="B336" s="206"/>
      <c r="C336" s="207"/>
      <c r="D336" s="197" t="s">
        <v>180</v>
      </c>
      <c r="E336" s="208" t="s">
        <v>79</v>
      </c>
      <c r="F336" s="209" t="s">
        <v>1108</v>
      </c>
      <c r="G336" s="207"/>
      <c r="H336" s="210">
        <v>475.81</v>
      </c>
      <c r="I336" s="211"/>
      <c r="J336" s="207"/>
      <c r="K336" s="207"/>
      <c r="L336" s="212"/>
      <c r="M336" s="213"/>
      <c r="N336" s="214"/>
      <c r="O336" s="214"/>
      <c r="P336" s="214"/>
      <c r="Q336" s="214"/>
      <c r="R336" s="214"/>
      <c r="S336" s="214"/>
      <c r="T336" s="215"/>
      <c r="AT336" s="216" t="s">
        <v>180</v>
      </c>
      <c r="AU336" s="216" t="s">
        <v>90</v>
      </c>
      <c r="AV336" s="14" t="s">
        <v>90</v>
      </c>
      <c r="AW336" s="14" t="s">
        <v>42</v>
      </c>
      <c r="AX336" s="14" t="s">
        <v>81</v>
      </c>
      <c r="AY336" s="216" t="s">
        <v>171</v>
      </c>
    </row>
    <row r="337" spans="1:65" s="14" customFormat="1" x14ac:dyDescent="0.2">
      <c r="B337" s="206"/>
      <c r="C337" s="207"/>
      <c r="D337" s="197" t="s">
        <v>180</v>
      </c>
      <c r="E337" s="208" t="s">
        <v>79</v>
      </c>
      <c r="F337" s="209" t="s">
        <v>1110</v>
      </c>
      <c r="G337" s="207"/>
      <c r="H337" s="210">
        <v>662.78399999999999</v>
      </c>
      <c r="I337" s="211"/>
      <c r="J337" s="207"/>
      <c r="K337" s="207"/>
      <c r="L337" s="212"/>
      <c r="M337" s="213"/>
      <c r="N337" s="214"/>
      <c r="O337" s="214"/>
      <c r="P337" s="214"/>
      <c r="Q337" s="214"/>
      <c r="R337" s="214"/>
      <c r="S337" s="214"/>
      <c r="T337" s="215"/>
      <c r="AT337" s="216" t="s">
        <v>180</v>
      </c>
      <c r="AU337" s="216" t="s">
        <v>90</v>
      </c>
      <c r="AV337" s="14" t="s">
        <v>90</v>
      </c>
      <c r="AW337" s="14" t="s">
        <v>42</v>
      </c>
      <c r="AX337" s="14" t="s">
        <v>81</v>
      </c>
      <c r="AY337" s="216" t="s">
        <v>171</v>
      </c>
    </row>
    <row r="338" spans="1:65" s="14" customFormat="1" x14ac:dyDescent="0.2">
      <c r="B338" s="206"/>
      <c r="C338" s="207"/>
      <c r="D338" s="197" t="s">
        <v>180</v>
      </c>
      <c r="E338" s="208" t="s">
        <v>79</v>
      </c>
      <c r="F338" s="209" t="s">
        <v>1111</v>
      </c>
      <c r="G338" s="207"/>
      <c r="H338" s="210">
        <v>0.51300000000000001</v>
      </c>
      <c r="I338" s="211"/>
      <c r="J338" s="207"/>
      <c r="K338" s="207"/>
      <c r="L338" s="212"/>
      <c r="M338" s="213"/>
      <c r="N338" s="214"/>
      <c r="O338" s="214"/>
      <c r="P338" s="214"/>
      <c r="Q338" s="214"/>
      <c r="R338" s="214"/>
      <c r="S338" s="214"/>
      <c r="T338" s="215"/>
      <c r="AT338" s="216" t="s">
        <v>180</v>
      </c>
      <c r="AU338" s="216" t="s">
        <v>90</v>
      </c>
      <c r="AV338" s="14" t="s">
        <v>90</v>
      </c>
      <c r="AW338" s="14" t="s">
        <v>42</v>
      </c>
      <c r="AX338" s="14" t="s">
        <v>81</v>
      </c>
      <c r="AY338" s="216" t="s">
        <v>171</v>
      </c>
    </row>
    <row r="339" spans="1:65" s="14" customFormat="1" x14ac:dyDescent="0.2">
      <c r="B339" s="206"/>
      <c r="C339" s="207"/>
      <c r="D339" s="197" t="s">
        <v>180</v>
      </c>
      <c r="E339" s="208" t="s">
        <v>79</v>
      </c>
      <c r="F339" s="209" t="s">
        <v>1112</v>
      </c>
      <c r="G339" s="207"/>
      <c r="H339" s="210">
        <v>4.6790000000000003</v>
      </c>
      <c r="I339" s="211"/>
      <c r="J339" s="207"/>
      <c r="K339" s="207"/>
      <c r="L339" s="212"/>
      <c r="M339" s="213"/>
      <c r="N339" s="214"/>
      <c r="O339" s="214"/>
      <c r="P339" s="214"/>
      <c r="Q339" s="214"/>
      <c r="R339" s="214"/>
      <c r="S339" s="214"/>
      <c r="T339" s="215"/>
      <c r="AT339" s="216" t="s">
        <v>180</v>
      </c>
      <c r="AU339" s="216" t="s">
        <v>90</v>
      </c>
      <c r="AV339" s="14" t="s">
        <v>90</v>
      </c>
      <c r="AW339" s="14" t="s">
        <v>42</v>
      </c>
      <c r="AX339" s="14" t="s">
        <v>81</v>
      </c>
      <c r="AY339" s="216" t="s">
        <v>171</v>
      </c>
    </row>
    <row r="340" spans="1:65" s="14" customFormat="1" x14ac:dyDescent="0.2">
      <c r="B340" s="206"/>
      <c r="C340" s="207"/>
      <c r="D340" s="197" t="s">
        <v>180</v>
      </c>
      <c r="E340" s="208" t="s">
        <v>79</v>
      </c>
      <c r="F340" s="209" t="s">
        <v>1113</v>
      </c>
      <c r="G340" s="207"/>
      <c r="H340" s="210">
        <v>2.7690000000000001</v>
      </c>
      <c r="I340" s="211"/>
      <c r="J340" s="207"/>
      <c r="K340" s="207"/>
      <c r="L340" s="212"/>
      <c r="M340" s="213"/>
      <c r="N340" s="214"/>
      <c r="O340" s="214"/>
      <c r="P340" s="214"/>
      <c r="Q340" s="214"/>
      <c r="R340" s="214"/>
      <c r="S340" s="214"/>
      <c r="T340" s="215"/>
      <c r="AT340" s="216" t="s">
        <v>180</v>
      </c>
      <c r="AU340" s="216" t="s">
        <v>90</v>
      </c>
      <c r="AV340" s="14" t="s">
        <v>90</v>
      </c>
      <c r="AW340" s="14" t="s">
        <v>42</v>
      </c>
      <c r="AX340" s="14" t="s">
        <v>81</v>
      </c>
      <c r="AY340" s="216" t="s">
        <v>171</v>
      </c>
    </row>
    <row r="341" spans="1:65" s="14" customFormat="1" x14ac:dyDescent="0.2">
      <c r="B341" s="206"/>
      <c r="C341" s="207"/>
      <c r="D341" s="197" t="s">
        <v>180</v>
      </c>
      <c r="E341" s="208" t="s">
        <v>79</v>
      </c>
      <c r="F341" s="209" t="s">
        <v>1114</v>
      </c>
      <c r="G341" s="207"/>
      <c r="H341" s="210">
        <v>0.49199999999999999</v>
      </c>
      <c r="I341" s="211"/>
      <c r="J341" s="207"/>
      <c r="K341" s="207"/>
      <c r="L341" s="212"/>
      <c r="M341" s="213"/>
      <c r="N341" s="214"/>
      <c r="O341" s="214"/>
      <c r="P341" s="214"/>
      <c r="Q341" s="214"/>
      <c r="R341" s="214"/>
      <c r="S341" s="214"/>
      <c r="T341" s="215"/>
      <c r="AT341" s="216" t="s">
        <v>180</v>
      </c>
      <c r="AU341" s="216" t="s">
        <v>90</v>
      </c>
      <c r="AV341" s="14" t="s">
        <v>90</v>
      </c>
      <c r="AW341" s="14" t="s">
        <v>42</v>
      </c>
      <c r="AX341" s="14" t="s">
        <v>81</v>
      </c>
      <c r="AY341" s="216" t="s">
        <v>171</v>
      </c>
    </row>
    <row r="342" spans="1:65" s="13" customFormat="1" x14ac:dyDescent="0.2">
      <c r="B342" s="195"/>
      <c r="C342" s="196"/>
      <c r="D342" s="197" t="s">
        <v>180</v>
      </c>
      <c r="E342" s="198" t="s">
        <v>79</v>
      </c>
      <c r="F342" s="199" t="s">
        <v>1121</v>
      </c>
      <c r="G342" s="196"/>
      <c r="H342" s="198" t="s">
        <v>79</v>
      </c>
      <c r="I342" s="200"/>
      <c r="J342" s="196"/>
      <c r="K342" s="196"/>
      <c r="L342" s="201"/>
      <c r="M342" s="202"/>
      <c r="N342" s="203"/>
      <c r="O342" s="203"/>
      <c r="P342" s="203"/>
      <c r="Q342" s="203"/>
      <c r="R342" s="203"/>
      <c r="S342" s="203"/>
      <c r="T342" s="204"/>
      <c r="AT342" s="205" t="s">
        <v>180</v>
      </c>
      <c r="AU342" s="205" t="s">
        <v>90</v>
      </c>
      <c r="AV342" s="13" t="s">
        <v>88</v>
      </c>
      <c r="AW342" s="13" t="s">
        <v>42</v>
      </c>
      <c r="AX342" s="13" t="s">
        <v>81</v>
      </c>
      <c r="AY342" s="205" t="s">
        <v>171</v>
      </c>
    </row>
    <row r="343" spans="1:65" s="14" customFormat="1" x14ac:dyDescent="0.2">
      <c r="B343" s="206"/>
      <c r="C343" s="207"/>
      <c r="D343" s="197" t="s">
        <v>180</v>
      </c>
      <c r="E343" s="208" t="s">
        <v>79</v>
      </c>
      <c r="F343" s="209" t="s">
        <v>1122</v>
      </c>
      <c r="G343" s="207"/>
      <c r="H343" s="210">
        <v>0.51300000000000001</v>
      </c>
      <c r="I343" s="211"/>
      <c r="J343" s="207"/>
      <c r="K343" s="207"/>
      <c r="L343" s="212"/>
      <c r="M343" s="213"/>
      <c r="N343" s="214"/>
      <c r="O343" s="214"/>
      <c r="P343" s="214"/>
      <c r="Q343" s="214"/>
      <c r="R343" s="214"/>
      <c r="S343" s="214"/>
      <c r="T343" s="215"/>
      <c r="AT343" s="216" t="s">
        <v>180</v>
      </c>
      <c r="AU343" s="216" t="s">
        <v>90</v>
      </c>
      <c r="AV343" s="14" t="s">
        <v>90</v>
      </c>
      <c r="AW343" s="14" t="s">
        <v>42</v>
      </c>
      <c r="AX343" s="14" t="s">
        <v>81</v>
      </c>
      <c r="AY343" s="216" t="s">
        <v>171</v>
      </c>
    </row>
    <row r="344" spans="1:65" s="14" customFormat="1" x14ac:dyDescent="0.2">
      <c r="B344" s="206"/>
      <c r="C344" s="207"/>
      <c r="D344" s="197" t="s">
        <v>180</v>
      </c>
      <c r="E344" s="208" t="s">
        <v>79</v>
      </c>
      <c r="F344" s="209" t="s">
        <v>1123</v>
      </c>
      <c r="G344" s="207"/>
      <c r="H344" s="210">
        <v>4.6790000000000003</v>
      </c>
      <c r="I344" s="211"/>
      <c r="J344" s="207"/>
      <c r="K344" s="207"/>
      <c r="L344" s="212"/>
      <c r="M344" s="213"/>
      <c r="N344" s="214"/>
      <c r="O344" s="214"/>
      <c r="P344" s="214"/>
      <c r="Q344" s="214"/>
      <c r="R344" s="214"/>
      <c r="S344" s="214"/>
      <c r="T344" s="215"/>
      <c r="AT344" s="216" t="s">
        <v>180</v>
      </c>
      <c r="AU344" s="216" t="s">
        <v>90</v>
      </c>
      <c r="AV344" s="14" t="s">
        <v>90</v>
      </c>
      <c r="AW344" s="14" t="s">
        <v>42</v>
      </c>
      <c r="AX344" s="14" t="s">
        <v>81</v>
      </c>
      <c r="AY344" s="216" t="s">
        <v>171</v>
      </c>
    </row>
    <row r="345" spans="1:65" s="14" customFormat="1" x14ac:dyDescent="0.2">
      <c r="B345" s="206"/>
      <c r="C345" s="207"/>
      <c r="D345" s="197" t="s">
        <v>180</v>
      </c>
      <c r="E345" s="208" t="s">
        <v>79</v>
      </c>
      <c r="F345" s="209" t="s">
        <v>1124</v>
      </c>
      <c r="G345" s="207"/>
      <c r="H345" s="210">
        <v>2.7690000000000001</v>
      </c>
      <c r="I345" s="211"/>
      <c r="J345" s="207"/>
      <c r="K345" s="207"/>
      <c r="L345" s="212"/>
      <c r="M345" s="213"/>
      <c r="N345" s="214"/>
      <c r="O345" s="214"/>
      <c r="P345" s="214"/>
      <c r="Q345" s="214"/>
      <c r="R345" s="214"/>
      <c r="S345" s="214"/>
      <c r="T345" s="215"/>
      <c r="AT345" s="216" t="s">
        <v>180</v>
      </c>
      <c r="AU345" s="216" t="s">
        <v>90</v>
      </c>
      <c r="AV345" s="14" t="s">
        <v>90</v>
      </c>
      <c r="AW345" s="14" t="s">
        <v>42</v>
      </c>
      <c r="AX345" s="14" t="s">
        <v>81</v>
      </c>
      <c r="AY345" s="216" t="s">
        <v>171</v>
      </c>
    </row>
    <row r="346" spans="1:65" s="15" customFormat="1" x14ac:dyDescent="0.2">
      <c r="B346" s="217"/>
      <c r="C346" s="218"/>
      <c r="D346" s="197" t="s">
        <v>180</v>
      </c>
      <c r="E346" s="219" t="s">
        <v>79</v>
      </c>
      <c r="F346" s="220" t="s">
        <v>183</v>
      </c>
      <c r="G346" s="218"/>
      <c r="H346" s="221">
        <v>1155.008</v>
      </c>
      <c r="I346" s="222"/>
      <c r="J346" s="218"/>
      <c r="K346" s="218"/>
      <c r="L346" s="223"/>
      <c r="M346" s="224"/>
      <c r="N346" s="225"/>
      <c r="O346" s="225"/>
      <c r="P346" s="225"/>
      <c r="Q346" s="225"/>
      <c r="R346" s="225"/>
      <c r="S346" s="225"/>
      <c r="T346" s="226"/>
      <c r="AT346" s="227" t="s">
        <v>180</v>
      </c>
      <c r="AU346" s="227" t="s">
        <v>90</v>
      </c>
      <c r="AV346" s="15" t="s">
        <v>178</v>
      </c>
      <c r="AW346" s="15" t="s">
        <v>42</v>
      </c>
      <c r="AX346" s="15" t="s">
        <v>88</v>
      </c>
      <c r="AY346" s="227" t="s">
        <v>171</v>
      </c>
    </row>
    <row r="347" spans="1:65" s="2" customFormat="1" ht="16.5" customHeight="1" x14ac:dyDescent="0.2">
      <c r="A347" s="37"/>
      <c r="B347" s="38"/>
      <c r="C347" s="182" t="s">
        <v>492</v>
      </c>
      <c r="D347" s="182" t="s">
        <v>173</v>
      </c>
      <c r="E347" s="183" t="s">
        <v>1125</v>
      </c>
      <c r="F347" s="184" t="s">
        <v>1126</v>
      </c>
      <c r="G347" s="185" t="s">
        <v>337</v>
      </c>
      <c r="H347" s="186">
        <v>14.486000000000001</v>
      </c>
      <c r="I347" s="187"/>
      <c r="J347" s="188">
        <f>ROUND(I347*H347,2)</f>
        <v>0</v>
      </c>
      <c r="K347" s="184" t="s">
        <v>177</v>
      </c>
      <c r="L347" s="42"/>
      <c r="M347" s="189" t="s">
        <v>79</v>
      </c>
      <c r="N347" s="190" t="s">
        <v>51</v>
      </c>
      <c r="O347" s="67"/>
      <c r="P347" s="191">
        <f>O347*H347</f>
        <v>0</v>
      </c>
      <c r="Q347" s="191">
        <v>0</v>
      </c>
      <c r="R347" s="191">
        <f>Q347*H347</f>
        <v>0</v>
      </c>
      <c r="S347" s="191">
        <v>0</v>
      </c>
      <c r="T347" s="192">
        <f>S347*H347</f>
        <v>0</v>
      </c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R347" s="193" t="s">
        <v>178</v>
      </c>
      <c r="AT347" s="193" t="s">
        <v>173</v>
      </c>
      <c r="AU347" s="193" t="s">
        <v>90</v>
      </c>
      <c r="AY347" s="19" t="s">
        <v>171</v>
      </c>
      <c r="BE347" s="194">
        <f>IF(N347="základní",J347,0)</f>
        <v>0</v>
      </c>
      <c r="BF347" s="194">
        <f>IF(N347="snížená",J347,0)</f>
        <v>0</v>
      </c>
      <c r="BG347" s="194">
        <f>IF(N347="zákl. přenesená",J347,0)</f>
        <v>0</v>
      </c>
      <c r="BH347" s="194">
        <f>IF(N347="sníž. přenesená",J347,0)</f>
        <v>0</v>
      </c>
      <c r="BI347" s="194">
        <f>IF(N347="nulová",J347,0)</f>
        <v>0</v>
      </c>
      <c r="BJ347" s="19" t="s">
        <v>88</v>
      </c>
      <c r="BK347" s="194">
        <f>ROUND(I347*H347,2)</f>
        <v>0</v>
      </c>
      <c r="BL347" s="19" t="s">
        <v>178</v>
      </c>
      <c r="BM347" s="193" t="s">
        <v>1127</v>
      </c>
    </row>
    <row r="348" spans="1:65" s="13" customFormat="1" x14ac:dyDescent="0.2">
      <c r="B348" s="195"/>
      <c r="C348" s="196"/>
      <c r="D348" s="197" t="s">
        <v>180</v>
      </c>
      <c r="E348" s="198" t="s">
        <v>79</v>
      </c>
      <c r="F348" s="199" t="s">
        <v>911</v>
      </c>
      <c r="G348" s="196"/>
      <c r="H348" s="198" t="s">
        <v>79</v>
      </c>
      <c r="I348" s="200"/>
      <c r="J348" s="196"/>
      <c r="K348" s="196"/>
      <c r="L348" s="201"/>
      <c r="M348" s="202"/>
      <c r="N348" s="203"/>
      <c r="O348" s="203"/>
      <c r="P348" s="203"/>
      <c r="Q348" s="203"/>
      <c r="R348" s="203"/>
      <c r="S348" s="203"/>
      <c r="T348" s="204"/>
      <c r="AT348" s="205" t="s">
        <v>180</v>
      </c>
      <c r="AU348" s="205" t="s">
        <v>90</v>
      </c>
      <c r="AV348" s="13" t="s">
        <v>88</v>
      </c>
      <c r="AW348" s="13" t="s">
        <v>42</v>
      </c>
      <c r="AX348" s="13" t="s">
        <v>81</v>
      </c>
      <c r="AY348" s="205" t="s">
        <v>171</v>
      </c>
    </row>
    <row r="349" spans="1:65" s="13" customFormat="1" x14ac:dyDescent="0.2">
      <c r="B349" s="195"/>
      <c r="C349" s="196"/>
      <c r="D349" s="197" t="s">
        <v>180</v>
      </c>
      <c r="E349" s="198" t="s">
        <v>79</v>
      </c>
      <c r="F349" s="199" t="s">
        <v>643</v>
      </c>
      <c r="G349" s="196"/>
      <c r="H349" s="198" t="s">
        <v>79</v>
      </c>
      <c r="I349" s="200"/>
      <c r="J349" s="196"/>
      <c r="K349" s="196"/>
      <c r="L349" s="201"/>
      <c r="M349" s="202"/>
      <c r="N349" s="203"/>
      <c r="O349" s="203"/>
      <c r="P349" s="203"/>
      <c r="Q349" s="203"/>
      <c r="R349" s="203"/>
      <c r="S349" s="203"/>
      <c r="T349" s="204"/>
      <c r="AT349" s="205" t="s">
        <v>180</v>
      </c>
      <c r="AU349" s="205" t="s">
        <v>90</v>
      </c>
      <c r="AV349" s="13" t="s">
        <v>88</v>
      </c>
      <c r="AW349" s="13" t="s">
        <v>42</v>
      </c>
      <c r="AX349" s="13" t="s">
        <v>81</v>
      </c>
      <c r="AY349" s="205" t="s">
        <v>171</v>
      </c>
    </row>
    <row r="350" spans="1:65" s="14" customFormat="1" x14ac:dyDescent="0.2">
      <c r="B350" s="206"/>
      <c r="C350" s="207"/>
      <c r="D350" s="197" t="s">
        <v>180</v>
      </c>
      <c r="E350" s="208" t="s">
        <v>79</v>
      </c>
      <c r="F350" s="209" t="s">
        <v>1128</v>
      </c>
      <c r="G350" s="207"/>
      <c r="H350" s="210">
        <v>4.8289999999999997</v>
      </c>
      <c r="I350" s="211"/>
      <c r="J350" s="207"/>
      <c r="K350" s="207"/>
      <c r="L350" s="212"/>
      <c r="M350" s="213"/>
      <c r="N350" s="214"/>
      <c r="O350" s="214"/>
      <c r="P350" s="214"/>
      <c r="Q350" s="214"/>
      <c r="R350" s="214"/>
      <c r="S350" s="214"/>
      <c r="T350" s="215"/>
      <c r="AT350" s="216" t="s">
        <v>180</v>
      </c>
      <c r="AU350" s="216" t="s">
        <v>90</v>
      </c>
      <c r="AV350" s="14" t="s">
        <v>90</v>
      </c>
      <c r="AW350" s="14" t="s">
        <v>42</v>
      </c>
      <c r="AX350" s="14" t="s">
        <v>81</v>
      </c>
      <c r="AY350" s="216" t="s">
        <v>171</v>
      </c>
    </row>
    <row r="351" spans="1:65" s="13" customFormat="1" x14ac:dyDescent="0.2">
      <c r="B351" s="195"/>
      <c r="C351" s="196"/>
      <c r="D351" s="197" t="s">
        <v>180</v>
      </c>
      <c r="E351" s="198" t="s">
        <v>79</v>
      </c>
      <c r="F351" s="199" t="s">
        <v>1115</v>
      </c>
      <c r="G351" s="196"/>
      <c r="H351" s="198" t="s">
        <v>79</v>
      </c>
      <c r="I351" s="200"/>
      <c r="J351" s="196"/>
      <c r="K351" s="196"/>
      <c r="L351" s="201"/>
      <c r="M351" s="202"/>
      <c r="N351" s="203"/>
      <c r="O351" s="203"/>
      <c r="P351" s="203"/>
      <c r="Q351" s="203"/>
      <c r="R351" s="203"/>
      <c r="S351" s="203"/>
      <c r="T351" s="204"/>
      <c r="AT351" s="205" t="s">
        <v>180</v>
      </c>
      <c r="AU351" s="205" t="s">
        <v>90</v>
      </c>
      <c r="AV351" s="13" t="s">
        <v>88</v>
      </c>
      <c r="AW351" s="13" t="s">
        <v>42</v>
      </c>
      <c r="AX351" s="13" t="s">
        <v>81</v>
      </c>
      <c r="AY351" s="205" t="s">
        <v>171</v>
      </c>
    </row>
    <row r="352" spans="1:65" s="14" customFormat="1" x14ac:dyDescent="0.2">
      <c r="B352" s="206"/>
      <c r="C352" s="207"/>
      <c r="D352" s="197" t="s">
        <v>180</v>
      </c>
      <c r="E352" s="208" t="s">
        <v>79</v>
      </c>
      <c r="F352" s="209" t="s">
        <v>1129</v>
      </c>
      <c r="G352" s="207"/>
      <c r="H352" s="210">
        <v>9.657</v>
      </c>
      <c r="I352" s="211"/>
      <c r="J352" s="207"/>
      <c r="K352" s="207"/>
      <c r="L352" s="212"/>
      <c r="M352" s="213"/>
      <c r="N352" s="214"/>
      <c r="O352" s="214"/>
      <c r="P352" s="214"/>
      <c r="Q352" s="214"/>
      <c r="R352" s="214"/>
      <c r="S352" s="214"/>
      <c r="T352" s="215"/>
      <c r="AT352" s="216" t="s">
        <v>180</v>
      </c>
      <c r="AU352" s="216" t="s">
        <v>90</v>
      </c>
      <c r="AV352" s="14" t="s">
        <v>90</v>
      </c>
      <c r="AW352" s="14" t="s">
        <v>42</v>
      </c>
      <c r="AX352" s="14" t="s">
        <v>81</v>
      </c>
      <c r="AY352" s="216" t="s">
        <v>171</v>
      </c>
    </row>
    <row r="353" spans="1:65" s="15" customFormat="1" x14ac:dyDescent="0.2">
      <c r="B353" s="217"/>
      <c r="C353" s="218"/>
      <c r="D353" s="197" t="s">
        <v>180</v>
      </c>
      <c r="E353" s="219" t="s">
        <v>79</v>
      </c>
      <c r="F353" s="220" t="s">
        <v>183</v>
      </c>
      <c r="G353" s="218"/>
      <c r="H353" s="221">
        <v>14.486000000000001</v>
      </c>
      <c r="I353" s="222"/>
      <c r="J353" s="218"/>
      <c r="K353" s="218"/>
      <c r="L353" s="223"/>
      <c r="M353" s="224"/>
      <c r="N353" s="225"/>
      <c r="O353" s="225"/>
      <c r="P353" s="225"/>
      <c r="Q353" s="225"/>
      <c r="R353" s="225"/>
      <c r="S353" s="225"/>
      <c r="T353" s="226"/>
      <c r="AT353" s="227" t="s">
        <v>180</v>
      </c>
      <c r="AU353" s="227" t="s">
        <v>90</v>
      </c>
      <c r="AV353" s="15" t="s">
        <v>178</v>
      </c>
      <c r="AW353" s="15" t="s">
        <v>42</v>
      </c>
      <c r="AX353" s="15" t="s">
        <v>88</v>
      </c>
      <c r="AY353" s="227" t="s">
        <v>171</v>
      </c>
    </row>
    <row r="354" spans="1:65" s="2" customFormat="1" ht="16.5" customHeight="1" x14ac:dyDescent="0.2">
      <c r="A354" s="37"/>
      <c r="B354" s="38"/>
      <c r="C354" s="182" t="s">
        <v>497</v>
      </c>
      <c r="D354" s="182" t="s">
        <v>173</v>
      </c>
      <c r="E354" s="183" t="s">
        <v>1130</v>
      </c>
      <c r="F354" s="184" t="s">
        <v>1131</v>
      </c>
      <c r="G354" s="185" t="s">
        <v>337</v>
      </c>
      <c r="H354" s="186">
        <v>9.6579999999999995</v>
      </c>
      <c r="I354" s="187"/>
      <c r="J354" s="188">
        <f>ROUND(I354*H354,2)</f>
        <v>0</v>
      </c>
      <c r="K354" s="184" t="s">
        <v>196</v>
      </c>
      <c r="L354" s="42"/>
      <c r="M354" s="189" t="s">
        <v>79</v>
      </c>
      <c r="N354" s="190" t="s">
        <v>51</v>
      </c>
      <c r="O354" s="67"/>
      <c r="P354" s="191">
        <f>O354*H354</f>
        <v>0</v>
      </c>
      <c r="Q354" s="191">
        <v>0</v>
      </c>
      <c r="R354" s="191">
        <f>Q354*H354</f>
        <v>0</v>
      </c>
      <c r="S354" s="191">
        <v>0</v>
      </c>
      <c r="T354" s="192">
        <f>S354*H354</f>
        <v>0</v>
      </c>
      <c r="U354" s="37"/>
      <c r="V354" s="37"/>
      <c r="W354" s="37"/>
      <c r="X354" s="37"/>
      <c r="Y354" s="37"/>
      <c r="Z354" s="37"/>
      <c r="AA354" s="37"/>
      <c r="AB354" s="37"/>
      <c r="AC354" s="37"/>
      <c r="AD354" s="37"/>
      <c r="AE354" s="37"/>
      <c r="AR354" s="193" t="s">
        <v>178</v>
      </c>
      <c r="AT354" s="193" t="s">
        <v>173</v>
      </c>
      <c r="AU354" s="193" t="s">
        <v>90</v>
      </c>
      <c r="AY354" s="19" t="s">
        <v>171</v>
      </c>
      <c r="BE354" s="194">
        <f>IF(N354="základní",J354,0)</f>
        <v>0</v>
      </c>
      <c r="BF354" s="194">
        <f>IF(N354="snížená",J354,0)</f>
        <v>0</v>
      </c>
      <c r="BG354" s="194">
        <f>IF(N354="zákl. přenesená",J354,0)</f>
        <v>0</v>
      </c>
      <c r="BH354" s="194">
        <f>IF(N354="sníž. přenesená",J354,0)</f>
        <v>0</v>
      </c>
      <c r="BI354" s="194">
        <f>IF(N354="nulová",J354,0)</f>
        <v>0</v>
      </c>
      <c r="BJ354" s="19" t="s">
        <v>88</v>
      </c>
      <c r="BK354" s="194">
        <f>ROUND(I354*H354,2)</f>
        <v>0</v>
      </c>
      <c r="BL354" s="19" t="s">
        <v>178</v>
      </c>
      <c r="BM354" s="193" t="s">
        <v>1132</v>
      </c>
    </row>
    <row r="355" spans="1:65" s="2" customFormat="1" x14ac:dyDescent="0.2">
      <c r="A355" s="37"/>
      <c r="B355" s="38"/>
      <c r="C355" s="39"/>
      <c r="D355" s="228" t="s">
        <v>198</v>
      </c>
      <c r="E355" s="39"/>
      <c r="F355" s="229" t="s">
        <v>1133</v>
      </c>
      <c r="G355" s="39"/>
      <c r="H355" s="39"/>
      <c r="I355" s="230"/>
      <c r="J355" s="39"/>
      <c r="K355" s="39"/>
      <c r="L355" s="42"/>
      <c r="M355" s="231"/>
      <c r="N355" s="232"/>
      <c r="O355" s="67"/>
      <c r="P355" s="67"/>
      <c r="Q355" s="67"/>
      <c r="R355" s="67"/>
      <c r="S355" s="67"/>
      <c r="T355" s="68"/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T355" s="19" t="s">
        <v>198</v>
      </c>
      <c r="AU355" s="19" t="s">
        <v>90</v>
      </c>
    </row>
    <row r="356" spans="1:65" s="13" customFormat="1" x14ac:dyDescent="0.2">
      <c r="B356" s="195"/>
      <c r="C356" s="196"/>
      <c r="D356" s="197" t="s">
        <v>180</v>
      </c>
      <c r="E356" s="198" t="s">
        <v>79</v>
      </c>
      <c r="F356" s="199" t="s">
        <v>911</v>
      </c>
      <c r="G356" s="196"/>
      <c r="H356" s="198" t="s">
        <v>79</v>
      </c>
      <c r="I356" s="200"/>
      <c r="J356" s="196"/>
      <c r="K356" s="196"/>
      <c r="L356" s="201"/>
      <c r="M356" s="202"/>
      <c r="N356" s="203"/>
      <c r="O356" s="203"/>
      <c r="P356" s="203"/>
      <c r="Q356" s="203"/>
      <c r="R356" s="203"/>
      <c r="S356" s="203"/>
      <c r="T356" s="204"/>
      <c r="AT356" s="205" t="s">
        <v>180</v>
      </c>
      <c r="AU356" s="205" t="s">
        <v>90</v>
      </c>
      <c r="AV356" s="13" t="s">
        <v>88</v>
      </c>
      <c r="AW356" s="13" t="s">
        <v>42</v>
      </c>
      <c r="AX356" s="13" t="s">
        <v>81</v>
      </c>
      <c r="AY356" s="205" t="s">
        <v>171</v>
      </c>
    </row>
    <row r="357" spans="1:65" s="13" customFormat="1" x14ac:dyDescent="0.2">
      <c r="B357" s="195"/>
      <c r="C357" s="196"/>
      <c r="D357" s="197" t="s">
        <v>180</v>
      </c>
      <c r="E357" s="198" t="s">
        <v>79</v>
      </c>
      <c r="F357" s="199" t="s">
        <v>643</v>
      </c>
      <c r="G357" s="196"/>
      <c r="H357" s="198" t="s">
        <v>79</v>
      </c>
      <c r="I357" s="200"/>
      <c r="J357" s="196"/>
      <c r="K357" s="196"/>
      <c r="L357" s="201"/>
      <c r="M357" s="202"/>
      <c r="N357" s="203"/>
      <c r="O357" s="203"/>
      <c r="P357" s="203"/>
      <c r="Q357" s="203"/>
      <c r="R357" s="203"/>
      <c r="S357" s="203"/>
      <c r="T357" s="204"/>
      <c r="AT357" s="205" t="s">
        <v>180</v>
      </c>
      <c r="AU357" s="205" t="s">
        <v>90</v>
      </c>
      <c r="AV357" s="13" t="s">
        <v>88</v>
      </c>
      <c r="AW357" s="13" t="s">
        <v>42</v>
      </c>
      <c r="AX357" s="13" t="s">
        <v>81</v>
      </c>
      <c r="AY357" s="205" t="s">
        <v>171</v>
      </c>
    </row>
    <row r="358" spans="1:65" s="14" customFormat="1" x14ac:dyDescent="0.2">
      <c r="B358" s="206"/>
      <c r="C358" s="207"/>
      <c r="D358" s="197" t="s">
        <v>180</v>
      </c>
      <c r="E358" s="208" t="s">
        <v>79</v>
      </c>
      <c r="F358" s="209" t="s">
        <v>1128</v>
      </c>
      <c r="G358" s="207"/>
      <c r="H358" s="210">
        <v>4.8289999999999997</v>
      </c>
      <c r="I358" s="211"/>
      <c r="J358" s="207"/>
      <c r="K358" s="207"/>
      <c r="L358" s="212"/>
      <c r="M358" s="213"/>
      <c r="N358" s="214"/>
      <c r="O358" s="214"/>
      <c r="P358" s="214"/>
      <c r="Q358" s="214"/>
      <c r="R358" s="214"/>
      <c r="S358" s="214"/>
      <c r="T358" s="215"/>
      <c r="AT358" s="216" t="s">
        <v>180</v>
      </c>
      <c r="AU358" s="216" t="s">
        <v>90</v>
      </c>
      <c r="AV358" s="14" t="s">
        <v>90</v>
      </c>
      <c r="AW358" s="14" t="s">
        <v>42</v>
      </c>
      <c r="AX358" s="14" t="s">
        <v>81</v>
      </c>
      <c r="AY358" s="216" t="s">
        <v>171</v>
      </c>
    </row>
    <row r="359" spans="1:65" s="13" customFormat="1" x14ac:dyDescent="0.2">
      <c r="B359" s="195"/>
      <c r="C359" s="196"/>
      <c r="D359" s="197" t="s">
        <v>180</v>
      </c>
      <c r="E359" s="198" t="s">
        <v>79</v>
      </c>
      <c r="F359" s="199" t="s">
        <v>1134</v>
      </c>
      <c r="G359" s="196"/>
      <c r="H359" s="198" t="s">
        <v>79</v>
      </c>
      <c r="I359" s="200"/>
      <c r="J359" s="196"/>
      <c r="K359" s="196"/>
      <c r="L359" s="201"/>
      <c r="M359" s="202"/>
      <c r="N359" s="203"/>
      <c r="O359" s="203"/>
      <c r="P359" s="203"/>
      <c r="Q359" s="203"/>
      <c r="R359" s="203"/>
      <c r="S359" s="203"/>
      <c r="T359" s="204"/>
      <c r="AT359" s="205" t="s">
        <v>180</v>
      </c>
      <c r="AU359" s="205" t="s">
        <v>90</v>
      </c>
      <c r="AV359" s="13" t="s">
        <v>88</v>
      </c>
      <c r="AW359" s="13" t="s">
        <v>42</v>
      </c>
      <c r="AX359" s="13" t="s">
        <v>81</v>
      </c>
      <c r="AY359" s="205" t="s">
        <v>171</v>
      </c>
    </row>
    <row r="360" spans="1:65" s="14" customFormat="1" x14ac:dyDescent="0.2">
      <c r="B360" s="206"/>
      <c r="C360" s="207"/>
      <c r="D360" s="197" t="s">
        <v>180</v>
      </c>
      <c r="E360" s="208" t="s">
        <v>79</v>
      </c>
      <c r="F360" s="209" t="s">
        <v>1135</v>
      </c>
      <c r="G360" s="207"/>
      <c r="H360" s="210">
        <v>4.8289999999999997</v>
      </c>
      <c r="I360" s="211"/>
      <c r="J360" s="207"/>
      <c r="K360" s="207"/>
      <c r="L360" s="212"/>
      <c r="M360" s="213"/>
      <c r="N360" s="214"/>
      <c r="O360" s="214"/>
      <c r="P360" s="214"/>
      <c r="Q360" s="214"/>
      <c r="R360" s="214"/>
      <c r="S360" s="214"/>
      <c r="T360" s="215"/>
      <c r="AT360" s="216" t="s">
        <v>180</v>
      </c>
      <c r="AU360" s="216" t="s">
        <v>90</v>
      </c>
      <c r="AV360" s="14" t="s">
        <v>90</v>
      </c>
      <c r="AW360" s="14" t="s">
        <v>42</v>
      </c>
      <c r="AX360" s="14" t="s">
        <v>81</v>
      </c>
      <c r="AY360" s="216" t="s">
        <v>171</v>
      </c>
    </row>
    <row r="361" spans="1:65" s="15" customFormat="1" x14ac:dyDescent="0.2">
      <c r="B361" s="217"/>
      <c r="C361" s="218"/>
      <c r="D361" s="197" t="s">
        <v>180</v>
      </c>
      <c r="E361" s="219" t="s">
        <v>79</v>
      </c>
      <c r="F361" s="220" t="s">
        <v>183</v>
      </c>
      <c r="G361" s="218"/>
      <c r="H361" s="221">
        <v>9.6579999999999995</v>
      </c>
      <c r="I361" s="222"/>
      <c r="J361" s="218"/>
      <c r="K361" s="218"/>
      <c r="L361" s="223"/>
      <c r="M361" s="224"/>
      <c r="N361" s="225"/>
      <c r="O361" s="225"/>
      <c r="P361" s="225"/>
      <c r="Q361" s="225"/>
      <c r="R361" s="225"/>
      <c r="S361" s="225"/>
      <c r="T361" s="226"/>
      <c r="AT361" s="227" t="s">
        <v>180</v>
      </c>
      <c r="AU361" s="227" t="s">
        <v>90</v>
      </c>
      <c r="AV361" s="15" t="s">
        <v>178</v>
      </c>
      <c r="AW361" s="15" t="s">
        <v>42</v>
      </c>
      <c r="AX361" s="15" t="s">
        <v>88</v>
      </c>
      <c r="AY361" s="227" t="s">
        <v>171</v>
      </c>
    </row>
    <row r="362" spans="1:65" s="12" customFormat="1" ht="22.9" customHeight="1" x14ac:dyDescent="0.2">
      <c r="B362" s="166"/>
      <c r="C362" s="167"/>
      <c r="D362" s="168" t="s">
        <v>80</v>
      </c>
      <c r="E362" s="180" t="s">
        <v>651</v>
      </c>
      <c r="F362" s="180" t="s">
        <v>652</v>
      </c>
      <c r="G362" s="167"/>
      <c r="H362" s="167"/>
      <c r="I362" s="170"/>
      <c r="J362" s="181">
        <f>BK362</f>
        <v>0</v>
      </c>
      <c r="K362" s="167"/>
      <c r="L362" s="172"/>
      <c r="M362" s="173"/>
      <c r="N362" s="174"/>
      <c r="O362" s="174"/>
      <c r="P362" s="175">
        <f>SUM(P363:P364)</f>
        <v>0</v>
      </c>
      <c r="Q362" s="174"/>
      <c r="R362" s="175">
        <f>SUM(R363:R364)</f>
        <v>0</v>
      </c>
      <c r="S362" s="174"/>
      <c r="T362" s="176">
        <f>SUM(T363:T364)</f>
        <v>0</v>
      </c>
      <c r="AR362" s="177" t="s">
        <v>88</v>
      </c>
      <c r="AT362" s="178" t="s">
        <v>80</v>
      </c>
      <c r="AU362" s="178" t="s">
        <v>88</v>
      </c>
      <c r="AY362" s="177" t="s">
        <v>171</v>
      </c>
      <c r="BK362" s="179">
        <f>SUM(BK363:BK364)</f>
        <v>0</v>
      </c>
    </row>
    <row r="363" spans="1:65" s="2" customFormat="1" ht="16.5" customHeight="1" x14ac:dyDescent="0.2">
      <c r="A363" s="37"/>
      <c r="B363" s="38"/>
      <c r="C363" s="182" t="s">
        <v>509</v>
      </c>
      <c r="D363" s="182" t="s">
        <v>173</v>
      </c>
      <c r="E363" s="183" t="s">
        <v>1136</v>
      </c>
      <c r="F363" s="184" t="s">
        <v>1137</v>
      </c>
      <c r="G363" s="185" t="s">
        <v>337</v>
      </c>
      <c r="H363" s="186">
        <v>24.689</v>
      </c>
      <c r="I363" s="187"/>
      <c r="J363" s="188">
        <f>ROUND(I363*H363,2)</f>
        <v>0</v>
      </c>
      <c r="K363" s="184" t="s">
        <v>177</v>
      </c>
      <c r="L363" s="42"/>
      <c r="M363" s="189" t="s">
        <v>79</v>
      </c>
      <c r="N363" s="190" t="s">
        <v>51</v>
      </c>
      <c r="O363" s="67"/>
      <c r="P363" s="191">
        <f>O363*H363</f>
        <v>0</v>
      </c>
      <c r="Q363" s="191">
        <v>0</v>
      </c>
      <c r="R363" s="191">
        <f>Q363*H363</f>
        <v>0</v>
      </c>
      <c r="S363" s="191">
        <v>0</v>
      </c>
      <c r="T363" s="192">
        <f>S363*H363</f>
        <v>0</v>
      </c>
      <c r="U363" s="37"/>
      <c r="V363" s="37"/>
      <c r="W363" s="37"/>
      <c r="X363" s="37"/>
      <c r="Y363" s="37"/>
      <c r="Z363" s="37"/>
      <c r="AA363" s="37"/>
      <c r="AB363" s="37"/>
      <c r="AC363" s="37"/>
      <c r="AD363" s="37"/>
      <c r="AE363" s="37"/>
      <c r="AR363" s="193" t="s">
        <v>178</v>
      </c>
      <c r="AT363" s="193" t="s">
        <v>173</v>
      </c>
      <c r="AU363" s="193" t="s">
        <v>90</v>
      </c>
      <c r="AY363" s="19" t="s">
        <v>171</v>
      </c>
      <c r="BE363" s="194">
        <f>IF(N363="základní",J363,0)</f>
        <v>0</v>
      </c>
      <c r="BF363" s="194">
        <f>IF(N363="snížená",J363,0)</f>
        <v>0</v>
      </c>
      <c r="BG363" s="194">
        <f>IF(N363="zákl. přenesená",J363,0)</f>
        <v>0</v>
      </c>
      <c r="BH363" s="194">
        <f>IF(N363="sníž. přenesená",J363,0)</f>
        <v>0</v>
      </c>
      <c r="BI363" s="194">
        <f>IF(N363="nulová",J363,0)</f>
        <v>0</v>
      </c>
      <c r="BJ363" s="19" t="s">
        <v>88</v>
      </c>
      <c r="BK363" s="194">
        <f>ROUND(I363*H363,2)</f>
        <v>0</v>
      </c>
      <c r="BL363" s="19" t="s">
        <v>178</v>
      </c>
      <c r="BM363" s="193" t="s">
        <v>1138</v>
      </c>
    </row>
    <row r="364" spans="1:65" s="2" customFormat="1" ht="24.2" customHeight="1" x14ac:dyDescent="0.2">
      <c r="A364" s="37"/>
      <c r="B364" s="38"/>
      <c r="C364" s="182" t="s">
        <v>514</v>
      </c>
      <c r="D364" s="182" t="s">
        <v>173</v>
      </c>
      <c r="E364" s="183" t="s">
        <v>1139</v>
      </c>
      <c r="F364" s="184" t="s">
        <v>1140</v>
      </c>
      <c r="G364" s="185" t="s">
        <v>337</v>
      </c>
      <c r="H364" s="186">
        <v>24.689</v>
      </c>
      <c r="I364" s="187"/>
      <c r="J364" s="188">
        <f>ROUND(I364*H364,2)</f>
        <v>0</v>
      </c>
      <c r="K364" s="184" t="s">
        <v>177</v>
      </c>
      <c r="L364" s="42"/>
      <c r="M364" s="189" t="s">
        <v>79</v>
      </c>
      <c r="N364" s="190" t="s">
        <v>51</v>
      </c>
      <c r="O364" s="67"/>
      <c r="P364" s="191">
        <f>O364*H364</f>
        <v>0</v>
      </c>
      <c r="Q364" s="191">
        <v>0</v>
      </c>
      <c r="R364" s="191">
        <f>Q364*H364</f>
        <v>0</v>
      </c>
      <c r="S364" s="191">
        <v>0</v>
      </c>
      <c r="T364" s="192">
        <f>S364*H364</f>
        <v>0</v>
      </c>
      <c r="U364" s="37"/>
      <c r="V364" s="37"/>
      <c r="W364" s="37"/>
      <c r="X364" s="37"/>
      <c r="Y364" s="37"/>
      <c r="Z364" s="37"/>
      <c r="AA364" s="37"/>
      <c r="AB364" s="37"/>
      <c r="AC364" s="37"/>
      <c r="AD364" s="37"/>
      <c r="AE364" s="37"/>
      <c r="AR364" s="193" t="s">
        <v>178</v>
      </c>
      <c r="AT364" s="193" t="s">
        <v>173</v>
      </c>
      <c r="AU364" s="193" t="s">
        <v>90</v>
      </c>
      <c r="AY364" s="19" t="s">
        <v>171</v>
      </c>
      <c r="BE364" s="194">
        <f>IF(N364="základní",J364,0)</f>
        <v>0</v>
      </c>
      <c r="BF364" s="194">
        <f>IF(N364="snížená",J364,0)</f>
        <v>0</v>
      </c>
      <c r="BG364" s="194">
        <f>IF(N364="zákl. přenesená",J364,0)</f>
        <v>0</v>
      </c>
      <c r="BH364" s="194">
        <f>IF(N364="sníž. přenesená",J364,0)</f>
        <v>0</v>
      </c>
      <c r="BI364" s="194">
        <f>IF(N364="nulová",J364,0)</f>
        <v>0</v>
      </c>
      <c r="BJ364" s="19" t="s">
        <v>88</v>
      </c>
      <c r="BK364" s="194">
        <f>ROUND(I364*H364,2)</f>
        <v>0</v>
      </c>
      <c r="BL364" s="19" t="s">
        <v>178</v>
      </c>
      <c r="BM364" s="193" t="s">
        <v>1141</v>
      </c>
    </row>
    <row r="365" spans="1:65" s="12" customFormat="1" ht="22.9" customHeight="1" x14ac:dyDescent="0.2">
      <c r="B365" s="166"/>
      <c r="C365" s="167"/>
      <c r="D365" s="168" t="s">
        <v>80</v>
      </c>
      <c r="E365" s="180" t="s">
        <v>661</v>
      </c>
      <c r="F365" s="180" t="s">
        <v>662</v>
      </c>
      <c r="G365" s="167"/>
      <c r="H365" s="167"/>
      <c r="I365" s="170"/>
      <c r="J365" s="181">
        <f>BK365</f>
        <v>0</v>
      </c>
      <c r="K365" s="167"/>
      <c r="L365" s="172"/>
      <c r="M365" s="173"/>
      <c r="N365" s="174"/>
      <c r="O365" s="174"/>
      <c r="P365" s="175">
        <f>SUM(P366:P375)</f>
        <v>0</v>
      </c>
      <c r="Q365" s="174"/>
      <c r="R365" s="175">
        <f>SUM(R366:R375)</f>
        <v>0</v>
      </c>
      <c r="S365" s="174"/>
      <c r="T365" s="176">
        <f>SUM(T366:T375)</f>
        <v>0</v>
      </c>
      <c r="AR365" s="177" t="s">
        <v>88</v>
      </c>
      <c r="AT365" s="178" t="s">
        <v>80</v>
      </c>
      <c r="AU365" s="178" t="s">
        <v>88</v>
      </c>
      <c r="AY365" s="177" t="s">
        <v>171</v>
      </c>
      <c r="BK365" s="179">
        <f>SUM(BK366:BK375)</f>
        <v>0</v>
      </c>
    </row>
    <row r="366" spans="1:65" s="2" customFormat="1" ht="24.2" customHeight="1" x14ac:dyDescent="0.2">
      <c r="A366" s="37"/>
      <c r="B366" s="38"/>
      <c r="C366" s="182" t="s">
        <v>523</v>
      </c>
      <c r="D366" s="182" t="s">
        <v>173</v>
      </c>
      <c r="E366" s="183" t="s">
        <v>887</v>
      </c>
      <c r="F366" s="184" t="s">
        <v>888</v>
      </c>
      <c r="G366" s="185" t="s">
        <v>337</v>
      </c>
      <c r="H366" s="186">
        <v>475.81</v>
      </c>
      <c r="I366" s="187"/>
      <c r="J366" s="188">
        <f>ROUND(I366*H366,2)</f>
        <v>0</v>
      </c>
      <c r="K366" s="184" t="s">
        <v>196</v>
      </c>
      <c r="L366" s="42"/>
      <c r="M366" s="189" t="s">
        <v>79</v>
      </c>
      <c r="N366" s="190" t="s">
        <v>51</v>
      </c>
      <c r="O366" s="67"/>
      <c r="P366" s="191">
        <f>O366*H366</f>
        <v>0</v>
      </c>
      <c r="Q366" s="191">
        <v>0</v>
      </c>
      <c r="R366" s="191">
        <f>Q366*H366</f>
        <v>0</v>
      </c>
      <c r="S366" s="191">
        <v>0</v>
      </c>
      <c r="T366" s="192">
        <f>S366*H366</f>
        <v>0</v>
      </c>
      <c r="U366" s="37"/>
      <c r="V366" s="37"/>
      <c r="W366" s="37"/>
      <c r="X366" s="37"/>
      <c r="Y366" s="37"/>
      <c r="Z366" s="37"/>
      <c r="AA366" s="37"/>
      <c r="AB366" s="37"/>
      <c r="AC366" s="37"/>
      <c r="AD366" s="37"/>
      <c r="AE366" s="37"/>
      <c r="AR366" s="193" t="s">
        <v>178</v>
      </c>
      <c r="AT366" s="193" t="s">
        <v>173</v>
      </c>
      <c r="AU366" s="193" t="s">
        <v>90</v>
      </c>
      <c r="AY366" s="19" t="s">
        <v>171</v>
      </c>
      <c r="BE366" s="194">
        <f>IF(N366="základní",J366,0)</f>
        <v>0</v>
      </c>
      <c r="BF366" s="194">
        <f>IF(N366="snížená",J366,0)</f>
        <v>0</v>
      </c>
      <c r="BG366" s="194">
        <f>IF(N366="zákl. přenesená",J366,0)</f>
        <v>0</v>
      </c>
      <c r="BH366" s="194">
        <f>IF(N366="sníž. přenesená",J366,0)</f>
        <v>0</v>
      </c>
      <c r="BI366" s="194">
        <f>IF(N366="nulová",J366,0)</f>
        <v>0</v>
      </c>
      <c r="BJ366" s="19" t="s">
        <v>88</v>
      </c>
      <c r="BK366" s="194">
        <f>ROUND(I366*H366,2)</f>
        <v>0</v>
      </c>
      <c r="BL366" s="19" t="s">
        <v>178</v>
      </c>
      <c r="BM366" s="193" t="s">
        <v>1142</v>
      </c>
    </row>
    <row r="367" spans="1:65" s="2" customFormat="1" x14ac:dyDescent="0.2">
      <c r="A367" s="37"/>
      <c r="B367" s="38"/>
      <c r="C367" s="39"/>
      <c r="D367" s="228" t="s">
        <v>198</v>
      </c>
      <c r="E367" s="39"/>
      <c r="F367" s="229" t="s">
        <v>890</v>
      </c>
      <c r="G367" s="39"/>
      <c r="H367" s="39"/>
      <c r="I367" s="230"/>
      <c r="J367" s="39"/>
      <c r="K367" s="39"/>
      <c r="L367" s="42"/>
      <c r="M367" s="231"/>
      <c r="N367" s="232"/>
      <c r="O367" s="67"/>
      <c r="P367" s="67"/>
      <c r="Q367" s="67"/>
      <c r="R367" s="67"/>
      <c r="S367" s="67"/>
      <c r="T367" s="68"/>
      <c r="U367" s="37"/>
      <c r="V367" s="37"/>
      <c r="W367" s="37"/>
      <c r="X367" s="37"/>
      <c r="Y367" s="37"/>
      <c r="Z367" s="37"/>
      <c r="AA367" s="37"/>
      <c r="AB367" s="37"/>
      <c r="AC367" s="37"/>
      <c r="AD367" s="37"/>
      <c r="AE367" s="37"/>
      <c r="AT367" s="19" t="s">
        <v>198</v>
      </c>
      <c r="AU367" s="19" t="s">
        <v>90</v>
      </c>
    </row>
    <row r="368" spans="1:65" s="13" customFormat="1" x14ac:dyDescent="0.2">
      <c r="B368" s="195"/>
      <c r="C368" s="196"/>
      <c r="D368" s="197" t="s">
        <v>180</v>
      </c>
      <c r="E368" s="198" t="s">
        <v>79</v>
      </c>
      <c r="F368" s="199" t="s">
        <v>911</v>
      </c>
      <c r="G368" s="196"/>
      <c r="H368" s="198" t="s">
        <v>79</v>
      </c>
      <c r="I368" s="200"/>
      <c r="J368" s="196"/>
      <c r="K368" s="196"/>
      <c r="L368" s="201"/>
      <c r="M368" s="202"/>
      <c r="N368" s="203"/>
      <c r="O368" s="203"/>
      <c r="P368" s="203"/>
      <c r="Q368" s="203"/>
      <c r="R368" s="203"/>
      <c r="S368" s="203"/>
      <c r="T368" s="204"/>
      <c r="AT368" s="205" t="s">
        <v>180</v>
      </c>
      <c r="AU368" s="205" t="s">
        <v>90</v>
      </c>
      <c r="AV368" s="13" t="s">
        <v>88</v>
      </c>
      <c r="AW368" s="13" t="s">
        <v>42</v>
      </c>
      <c r="AX368" s="13" t="s">
        <v>81</v>
      </c>
      <c r="AY368" s="205" t="s">
        <v>171</v>
      </c>
    </row>
    <row r="369" spans="1:65" s="14" customFormat="1" x14ac:dyDescent="0.2">
      <c r="B369" s="206"/>
      <c r="C369" s="207"/>
      <c r="D369" s="197" t="s">
        <v>180</v>
      </c>
      <c r="E369" s="208" t="s">
        <v>79</v>
      </c>
      <c r="F369" s="209" t="s">
        <v>1108</v>
      </c>
      <c r="G369" s="207"/>
      <c r="H369" s="210">
        <v>475.81</v>
      </c>
      <c r="I369" s="211"/>
      <c r="J369" s="207"/>
      <c r="K369" s="207"/>
      <c r="L369" s="212"/>
      <c r="M369" s="213"/>
      <c r="N369" s="214"/>
      <c r="O369" s="214"/>
      <c r="P369" s="214"/>
      <c r="Q369" s="214"/>
      <c r="R369" s="214"/>
      <c r="S369" s="214"/>
      <c r="T369" s="215"/>
      <c r="AT369" s="216" t="s">
        <v>180</v>
      </c>
      <c r="AU369" s="216" t="s">
        <v>90</v>
      </c>
      <c r="AV369" s="14" t="s">
        <v>90</v>
      </c>
      <c r="AW369" s="14" t="s">
        <v>42</v>
      </c>
      <c r="AX369" s="14" t="s">
        <v>81</v>
      </c>
      <c r="AY369" s="216" t="s">
        <v>171</v>
      </c>
    </row>
    <row r="370" spans="1:65" s="15" customFormat="1" x14ac:dyDescent="0.2">
      <c r="B370" s="217"/>
      <c r="C370" s="218"/>
      <c r="D370" s="197" t="s">
        <v>180</v>
      </c>
      <c r="E370" s="219" t="s">
        <v>79</v>
      </c>
      <c r="F370" s="220" t="s">
        <v>183</v>
      </c>
      <c r="G370" s="218"/>
      <c r="H370" s="221">
        <v>475.81</v>
      </c>
      <c r="I370" s="222"/>
      <c r="J370" s="218"/>
      <c r="K370" s="218"/>
      <c r="L370" s="223"/>
      <c r="M370" s="224"/>
      <c r="N370" s="225"/>
      <c r="O370" s="225"/>
      <c r="P370" s="225"/>
      <c r="Q370" s="225"/>
      <c r="R370" s="225"/>
      <c r="S370" s="225"/>
      <c r="T370" s="226"/>
      <c r="AT370" s="227" t="s">
        <v>180</v>
      </c>
      <c r="AU370" s="227" t="s">
        <v>90</v>
      </c>
      <c r="AV370" s="15" t="s">
        <v>178</v>
      </c>
      <c r="AW370" s="15" t="s">
        <v>42</v>
      </c>
      <c r="AX370" s="15" t="s">
        <v>88</v>
      </c>
      <c r="AY370" s="227" t="s">
        <v>171</v>
      </c>
    </row>
    <row r="371" spans="1:65" s="2" customFormat="1" ht="24.2" customHeight="1" x14ac:dyDescent="0.2">
      <c r="A371" s="37"/>
      <c r="B371" s="38"/>
      <c r="C371" s="182" t="s">
        <v>528</v>
      </c>
      <c r="D371" s="182" t="s">
        <v>173</v>
      </c>
      <c r="E371" s="183" t="s">
        <v>1143</v>
      </c>
      <c r="F371" s="184" t="s">
        <v>1144</v>
      </c>
      <c r="G371" s="185" t="s">
        <v>337</v>
      </c>
      <c r="H371" s="186">
        <v>662.78399999999999</v>
      </c>
      <c r="I371" s="187"/>
      <c r="J371" s="188">
        <f>ROUND(I371*H371,2)</f>
        <v>0</v>
      </c>
      <c r="K371" s="184" t="s">
        <v>196</v>
      </c>
      <c r="L371" s="42"/>
      <c r="M371" s="189" t="s">
        <v>79</v>
      </c>
      <c r="N371" s="190" t="s">
        <v>51</v>
      </c>
      <c r="O371" s="67"/>
      <c r="P371" s="191">
        <f>O371*H371</f>
        <v>0</v>
      </c>
      <c r="Q371" s="191">
        <v>0</v>
      </c>
      <c r="R371" s="191">
        <f>Q371*H371</f>
        <v>0</v>
      </c>
      <c r="S371" s="191">
        <v>0</v>
      </c>
      <c r="T371" s="192">
        <f>S371*H371</f>
        <v>0</v>
      </c>
      <c r="U371" s="37"/>
      <c r="V371" s="37"/>
      <c r="W371" s="37"/>
      <c r="X371" s="37"/>
      <c r="Y371" s="37"/>
      <c r="Z371" s="37"/>
      <c r="AA371" s="37"/>
      <c r="AB371" s="37"/>
      <c r="AC371" s="37"/>
      <c r="AD371" s="37"/>
      <c r="AE371" s="37"/>
      <c r="AR371" s="193" t="s">
        <v>178</v>
      </c>
      <c r="AT371" s="193" t="s">
        <v>173</v>
      </c>
      <c r="AU371" s="193" t="s">
        <v>90</v>
      </c>
      <c r="AY371" s="19" t="s">
        <v>171</v>
      </c>
      <c r="BE371" s="194">
        <f>IF(N371="základní",J371,0)</f>
        <v>0</v>
      </c>
      <c r="BF371" s="194">
        <f>IF(N371="snížená",J371,0)</f>
        <v>0</v>
      </c>
      <c r="BG371" s="194">
        <f>IF(N371="zákl. přenesená",J371,0)</f>
        <v>0</v>
      </c>
      <c r="BH371" s="194">
        <f>IF(N371="sníž. přenesená",J371,0)</f>
        <v>0</v>
      </c>
      <c r="BI371" s="194">
        <f>IF(N371="nulová",J371,0)</f>
        <v>0</v>
      </c>
      <c r="BJ371" s="19" t="s">
        <v>88</v>
      </c>
      <c r="BK371" s="194">
        <f>ROUND(I371*H371,2)</f>
        <v>0</v>
      </c>
      <c r="BL371" s="19" t="s">
        <v>178</v>
      </c>
      <c r="BM371" s="193" t="s">
        <v>1145</v>
      </c>
    </row>
    <row r="372" spans="1:65" s="2" customFormat="1" x14ac:dyDescent="0.2">
      <c r="A372" s="37"/>
      <c r="B372" s="38"/>
      <c r="C372" s="39"/>
      <c r="D372" s="228" t="s">
        <v>198</v>
      </c>
      <c r="E372" s="39"/>
      <c r="F372" s="229" t="s">
        <v>1146</v>
      </c>
      <c r="G372" s="39"/>
      <c r="H372" s="39"/>
      <c r="I372" s="230"/>
      <c r="J372" s="39"/>
      <c r="K372" s="39"/>
      <c r="L372" s="42"/>
      <c r="M372" s="231"/>
      <c r="N372" s="232"/>
      <c r="O372" s="67"/>
      <c r="P372" s="67"/>
      <c r="Q372" s="67"/>
      <c r="R372" s="67"/>
      <c r="S372" s="67"/>
      <c r="T372" s="68"/>
      <c r="U372" s="37"/>
      <c r="V372" s="37"/>
      <c r="W372" s="37"/>
      <c r="X372" s="37"/>
      <c r="Y372" s="37"/>
      <c r="Z372" s="37"/>
      <c r="AA372" s="37"/>
      <c r="AB372" s="37"/>
      <c r="AC372" s="37"/>
      <c r="AD372" s="37"/>
      <c r="AE372" s="37"/>
      <c r="AT372" s="19" t="s">
        <v>198</v>
      </c>
      <c r="AU372" s="19" t="s">
        <v>90</v>
      </c>
    </row>
    <row r="373" spans="1:65" s="13" customFormat="1" x14ac:dyDescent="0.2">
      <c r="B373" s="195"/>
      <c r="C373" s="196"/>
      <c r="D373" s="197" t="s">
        <v>180</v>
      </c>
      <c r="E373" s="198" t="s">
        <v>79</v>
      </c>
      <c r="F373" s="199" t="s">
        <v>911</v>
      </c>
      <c r="G373" s="196"/>
      <c r="H373" s="198" t="s">
        <v>79</v>
      </c>
      <c r="I373" s="200"/>
      <c r="J373" s="196"/>
      <c r="K373" s="196"/>
      <c r="L373" s="201"/>
      <c r="M373" s="202"/>
      <c r="N373" s="203"/>
      <c r="O373" s="203"/>
      <c r="P373" s="203"/>
      <c r="Q373" s="203"/>
      <c r="R373" s="203"/>
      <c r="S373" s="203"/>
      <c r="T373" s="204"/>
      <c r="AT373" s="205" t="s">
        <v>180</v>
      </c>
      <c r="AU373" s="205" t="s">
        <v>90</v>
      </c>
      <c r="AV373" s="13" t="s">
        <v>88</v>
      </c>
      <c r="AW373" s="13" t="s">
        <v>42</v>
      </c>
      <c r="AX373" s="13" t="s">
        <v>81</v>
      </c>
      <c r="AY373" s="205" t="s">
        <v>171</v>
      </c>
    </row>
    <row r="374" spans="1:65" s="14" customFormat="1" x14ac:dyDescent="0.2">
      <c r="B374" s="206"/>
      <c r="C374" s="207"/>
      <c r="D374" s="197" t="s">
        <v>180</v>
      </c>
      <c r="E374" s="208" t="s">
        <v>79</v>
      </c>
      <c r="F374" s="209" t="s">
        <v>1110</v>
      </c>
      <c r="G374" s="207"/>
      <c r="H374" s="210">
        <v>662.78399999999999</v>
      </c>
      <c r="I374" s="211"/>
      <c r="J374" s="207"/>
      <c r="K374" s="207"/>
      <c r="L374" s="212"/>
      <c r="M374" s="213"/>
      <c r="N374" s="214"/>
      <c r="O374" s="214"/>
      <c r="P374" s="214"/>
      <c r="Q374" s="214"/>
      <c r="R374" s="214"/>
      <c r="S374" s="214"/>
      <c r="T374" s="215"/>
      <c r="AT374" s="216" t="s">
        <v>180</v>
      </c>
      <c r="AU374" s="216" t="s">
        <v>90</v>
      </c>
      <c r="AV374" s="14" t="s">
        <v>90</v>
      </c>
      <c r="AW374" s="14" t="s">
        <v>42</v>
      </c>
      <c r="AX374" s="14" t="s">
        <v>81</v>
      </c>
      <c r="AY374" s="216" t="s">
        <v>171</v>
      </c>
    </row>
    <row r="375" spans="1:65" s="15" customFormat="1" x14ac:dyDescent="0.2">
      <c r="B375" s="217"/>
      <c r="C375" s="218"/>
      <c r="D375" s="197" t="s">
        <v>180</v>
      </c>
      <c r="E375" s="219" t="s">
        <v>79</v>
      </c>
      <c r="F375" s="220" t="s">
        <v>183</v>
      </c>
      <c r="G375" s="218"/>
      <c r="H375" s="221">
        <v>662.78399999999999</v>
      </c>
      <c r="I375" s="222"/>
      <c r="J375" s="218"/>
      <c r="K375" s="218"/>
      <c r="L375" s="223"/>
      <c r="M375" s="249"/>
      <c r="N375" s="250"/>
      <c r="O375" s="250"/>
      <c r="P375" s="250"/>
      <c r="Q375" s="250"/>
      <c r="R375" s="250"/>
      <c r="S375" s="250"/>
      <c r="T375" s="251"/>
      <c r="AT375" s="227" t="s">
        <v>180</v>
      </c>
      <c r="AU375" s="227" t="s">
        <v>90</v>
      </c>
      <c r="AV375" s="15" t="s">
        <v>178</v>
      </c>
      <c r="AW375" s="15" t="s">
        <v>42</v>
      </c>
      <c r="AX375" s="15" t="s">
        <v>88</v>
      </c>
      <c r="AY375" s="227" t="s">
        <v>171</v>
      </c>
    </row>
    <row r="376" spans="1:65" s="2" customFormat="1" ht="6.95" customHeight="1" x14ac:dyDescent="0.2">
      <c r="A376" s="37"/>
      <c r="B376" s="50"/>
      <c r="C376" s="51"/>
      <c r="D376" s="51"/>
      <c r="E376" s="51"/>
      <c r="F376" s="51"/>
      <c r="G376" s="51"/>
      <c r="H376" s="51"/>
      <c r="I376" s="51"/>
      <c r="J376" s="51"/>
      <c r="K376" s="51"/>
      <c r="L376" s="42"/>
      <c r="M376" s="37"/>
      <c r="O376" s="37"/>
      <c r="P376" s="37"/>
      <c r="Q376" s="37"/>
      <c r="R376" s="37"/>
      <c r="S376" s="37"/>
      <c r="T376" s="37"/>
      <c r="U376" s="37"/>
      <c r="V376" s="37"/>
      <c r="W376" s="37"/>
      <c r="X376" s="37"/>
      <c r="Y376" s="37"/>
      <c r="Z376" s="37"/>
      <c r="AA376" s="37"/>
      <c r="AB376" s="37"/>
      <c r="AC376" s="37"/>
      <c r="AD376" s="37"/>
      <c r="AE376" s="37"/>
    </row>
  </sheetData>
  <sheetProtection algorithmName="SHA-512" hashValue="DWaFLCrhot5q0S9JMBWci/D7Rr9EabtTZNeOxyixHeVJqMIyNTZkVLPKcGea2+hJ1362fmLtKVSeTgRCO8tIyg==" saltValue="ITePdUbuztyq4YWsZs6dTvICFIizifiTIEwzPKdxAxKn+dfnrwEvSfJmdJHvJ9BUdlrxstS6uyxYx2Uqi8Xbag==" spinCount="100000" sheet="1" objects="1" scenarios="1" formatColumns="0" formatRows="0" autoFilter="0"/>
  <autoFilter ref="C91:K375" xr:uid="{00000000-0009-0000-0000-000003000000}"/>
  <mergeCells count="12">
    <mergeCell ref="E84:H84"/>
    <mergeCell ref="L2:V2"/>
    <mergeCell ref="E50:H50"/>
    <mergeCell ref="E52:H52"/>
    <mergeCell ref="E54:H54"/>
    <mergeCell ref="E80:H80"/>
    <mergeCell ref="E82:H82"/>
    <mergeCell ref="E7:H7"/>
    <mergeCell ref="E9:H9"/>
    <mergeCell ref="E11:H11"/>
    <mergeCell ref="E20:H20"/>
    <mergeCell ref="E29:H29"/>
  </mergeCells>
  <hyperlinks>
    <hyperlink ref="F96" r:id="rId1" xr:uid="{00000000-0004-0000-0300-000000000000}"/>
    <hyperlink ref="F101" r:id="rId2" xr:uid="{00000000-0004-0000-0300-000001000000}"/>
    <hyperlink ref="F106" r:id="rId3" xr:uid="{00000000-0004-0000-0300-000002000000}"/>
    <hyperlink ref="F112" r:id="rId4" xr:uid="{00000000-0004-0000-0300-000003000000}"/>
    <hyperlink ref="F117" r:id="rId5" xr:uid="{00000000-0004-0000-0300-000004000000}"/>
    <hyperlink ref="F122" r:id="rId6" xr:uid="{00000000-0004-0000-0300-000005000000}"/>
    <hyperlink ref="F127" r:id="rId7" xr:uid="{00000000-0004-0000-0300-000006000000}"/>
    <hyperlink ref="F132" r:id="rId8" xr:uid="{00000000-0004-0000-0300-000007000000}"/>
    <hyperlink ref="F137" r:id="rId9" xr:uid="{00000000-0004-0000-0300-000008000000}"/>
    <hyperlink ref="F142" r:id="rId10" xr:uid="{00000000-0004-0000-0300-000009000000}"/>
    <hyperlink ref="F148" r:id="rId11" xr:uid="{00000000-0004-0000-0300-00000A000000}"/>
    <hyperlink ref="F154" r:id="rId12" xr:uid="{00000000-0004-0000-0300-00000B000000}"/>
    <hyperlink ref="F159" r:id="rId13" xr:uid="{00000000-0004-0000-0300-00000C000000}"/>
    <hyperlink ref="F164" r:id="rId14" xr:uid="{00000000-0004-0000-0300-00000D000000}"/>
    <hyperlink ref="F169" r:id="rId15" xr:uid="{00000000-0004-0000-0300-00000E000000}"/>
    <hyperlink ref="F174" r:id="rId16" xr:uid="{00000000-0004-0000-0300-00000F000000}"/>
    <hyperlink ref="F179" r:id="rId17" xr:uid="{00000000-0004-0000-0300-000010000000}"/>
    <hyperlink ref="F184" r:id="rId18" xr:uid="{00000000-0004-0000-0300-000011000000}"/>
    <hyperlink ref="F194" r:id="rId19" xr:uid="{00000000-0004-0000-0300-000012000000}"/>
    <hyperlink ref="F204" r:id="rId20" xr:uid="{00000000-0004-0000-0300-000013000000}"/>
    <hyperlink ref="F210" r:id="rId21" xr:uid="{00000000-0004-0000-0300-000014000000}"/>
    <hyperlink ref="F216" r:id="rId22" xr:uid="{00000000-0004-0000-0300-000015000000}"/>
    <hyperlink ref="F222" r:id="rId23" xr:uid="{00000000-0004-0000-0300-000016000000}"/>
    <hyperlink ref="F229" r:id="rId24" xr:uid="{00000000-0004-0000-0300-000017000000}"/>
    <hyperlink ref="F231" r:id="rId25" xr:uid="{00000000-0004-0000-0300-000018000000}"/>
    <hyperlink ref="F236" r:id="rId26" xr:uid="{00000000-0004-0000-0300-000019000000}"/>
    <hyperlink ref="F238" r:id="rId27" xr:uid="{00000000-0004-0000-0300-00001A000000}"/>
    <hyperlink ref="F255" r:id="rId28" xr:uid="{00000000-0004-0000-0300-00001B000000}"/>
    <hyperlink ref="F264" r:id="rId29" xr:uid="{00000000-0004-0000-0300-00001C000000}"/>
    <hyperlink ref="F269" r:id="rId30" xr:uid="{00000000-0004-0000-0300-00001D000000}"/>
    <hyperlink ref="F274" r:id="rId31" xr:uid="{00000000-0004-0000-0300-00001E000000}"/>
    <hyperlink ref="F279" r:id="rId32" xr:uid="{00000000-0004-0000-0300-00001F000000}"/>
    <hyperlink ref="F284" r:id="rId33" xr:uid="{00000000-0004-0000-0300-000020000000}"/>
    <hyperlink ref="F289" r:id="rId34" xr:uid="{00000000-0004-0000-0300-000021000000}"/>
    <hyperlink ref="F301" r:id="rId35" xr:uid="{00000000-0004-0000-0300-000022000000}"/>
    <hyperlink ref="F308" r:id="rId36" xr:uid="{00000000-0004-0000-0300-000023000000}"/>
    <hyperlink ref="F333" r:id="rId37" xr:uid="{00000000-0004-0000-0300-000024000000}"/>
    <hyperlink ref="F355" r:id="rId38" xr:uid="{00000000-0004-0000-0300-000025000000}"/>
    <hyperlink ref="F367" r:id="rId39" xr:uid="{00000000-0004-0000-0300-000026000000}"/>
    <hyperlink ref="F372" r:id="rId40" xr:uid="{00000000-0004-0000-0300-000027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4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665"/>
  <sheetViews>
    <sheetView showGridLines="0" workbookViewId="0"/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 x14ac:dyDescent="0.2">
      <c r="L2" s="442"/>
      <c r="M2" s="442"/>
      <c r="N2" s="442"/>
      <c r="O2" s="442"/>
      <c r="P2" s="442"/>
      <c r="Q2" s="442"/>
      <c r="R2" s="442"/>
      <c r="S2" s="442"/>
      <c r="T2" s="442"/>
      <c r="U2" s="442"/>
      <c r="V2" s="442"/>
      <c r="AT2" s="19" t="s">
        <v>104</v>
      </c>
      <c r="AZ2" s="111" t="s">
        <v>1147</v>
      </c>
      <c r="BA2" s="111" t="s">
        <v>1148</v>
      </c>
      <c r="BB2" s="111" t="s">
        <v>119</v>
      </c>
      <c r="BC2" s="111" t="s">
        <v>1149</v>
      </c>
      <c r="BD2" s="111" t="s">
        <v>90</v>
      </c>
    </row>
    <row r="3" spans="1:56" s="1" customFormat="1" ht="6.95" customHeight="1" x14ac:dyDescent="0.2">
      <c r="B3" s="112"/>
      <c r="C3" s="113"/>
      <c r="D3" s="113"/>
      <c r="E3" s="113"/>
      <c r="F3" s="113"/>
      <c r="G3" s="113"/>
      <c r="H3" s="113"/>
      <c r="I3" s="113"/>
      <c r="J3" s="113"/>
      <c r="K3" s="113"/>
      <c r="L3" s="22"/>
      <c r="AT3" s="19" t="s">
        <v>90</v>
      </c>
      <c r="AZ3" s="111" t="s">
        <v>740</v>
      </c>
      <c r="BA3" s="111" t="s">
        <v>740</v>
      </c>
      <c r="BB3" s="111" t="s">
        <v>119</v>
      </c>
      <c r="BC3" s="111" t="s">
        <v>1150</v>
      </c>
      <c r="BD3" s="111" t="s">
        <v>90</v>
      </c>
    </row>
    <row r="4" spans="1:56" s="1" customFormat="1" ht="24.95" customHeight="1" x14ac:dyDescent="0.2">
      <c r="B4" s="22"/>
      <c r="D4" s="114" t="s">
        <v>124</v>
      </c>
      <c r="L4" s="22"/>
      <c r="M4" s="115" t="s">
        <v>10</v>
      </c>
      <c r="AT4" s="19" t="s">
        <v>4</v>
      </c>
    </row>
    <row r="5" spans="1:56" s="1" customFormat="1" ht="6.95" customHeight="1" x14ac:dyDescent="0.2">
      <c r="B5" s="22"/>
      <c r="L5" s="22"/>
    </row>
    <row r="6" spans="1:56" s="1" customFormat="1" ht="12" customHeight="1" x14ac:dyDescent="0.2">
      <c r="B6" s="22"/>
      <c r="D6" s="116" t="s">
        <v>16</v>
      </c>
      <c r="L6" s="22"/>
    </row>
    <row r="7" spans="1:56" s="1" customFormat="1" ht="16.5" customHeight="1" x14ac:dyDescent="0.2">
      <c r="B7" s="22"/>
      <c r="E7" s="459" t="str">
        <f>'Rekapitulace stavby'!K6</f>
        <v>Vybudování PPO na stokové síti v oblasti Karlín - přeložka sběrače IX Šaldova - DPS</v>
      </c>
      <c r="F7" s="460"/>
      <c r="G7" s="460"/>
      <c r="H7" s="460"/>
      <c r="L7" s="22"/>
    </row>
    <row r="8" spans="1:56" s="2" customFormat="1" ht="12" customHeight="1" x14ac:dyDescent="0.2">
      <c r="A8" s="37"/>
      <c r="B8" s="42"/>
      <c r="C8" s="37"/>
      <c r="D8" s="116" t="s">
        <v>135</v>
      </c>
      <c r="E8" s="37"/>
      <c r="F8" s="37"/>
      <c r="G8" s="37"/>
      <c r="H8" s="37"/>
      <c r="I8" s="37"/>
      <c r="J8" s="37"/>
      <c r="K8" s="37"/>
      <c r="L8" s="11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pans="1:56" s="2" customFormat="1" ht="16.5" customHeight="1" x14ac:dyDescent="0.2">
      <c r="A9" s="37"/>
      <c r="B9" s="42"/>
      <c r="C9" s="37"/>
      <c r="D9" s="37"/>
      <c r="E9" s="462" t="s">
        <v>1151</v>
      </c>
      <c r="F9" s="461"/>
      <c r="G9" s="461"/>
      <c r="H9" s="461"/>
      <c r="I9" s="37"/>
      <c r="J9" s="37"/>
      <c r="K9" s="37"/>
      <c r="L9" s="11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pans="1:56" s="2" customFormat="1" x14ac:dyDescent="0.2">
      <c r="A10" s="37"/>
      <c r="B10" s="42"/>
      <c r="C10" s="37"/>
      <c r="D10" s="37"/>
      <c r="E10" s="37"/>
      <c r="F10" s="37"/>
      <c r="G10" s="37"/>
      <c r="H10" s="37"/>
      <c r="I10" s="37"/>
      <c r="J10" s="37"/>
      <c r="K10" s="37"/>
      <c r="L10" s="11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pans="1:56" s="2" customFormat="1" ht="12" customHeight="1" x14ac:dyDescent="0.2">
      <c r="A11" s="37"/>
      <c r="B11" s="42"/>
      <c r="C11" s="37"/>
      <c r="D11" s="116" t="s">
        <v>18</v>
      </c>
      <c r="E11" s="37"/>
      <c r="F11" s="106" t="s">
        <v>79</v>
      </c>
      <c r="G11" s="37"/>
      <c r="H11" s="37"/>
      <c r="I11" s="116" t="s">
        <v>20</v>
      </c>
      <c r="J11" s="106" t="s">
        <v>79</v>
      </c>
      <c r="K11" s="37"/>
      <c r="L11" s="11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pans="1:56" s="2" customFormat="1" ht="12" customHeight="1" x14ac:dyDescent="0.2">
      <c r="A12" s="37"/>
      <c r="B12" s="42"/>
      <c r="C12" s="37"/>
      <c r="D12" s="116" t="s">
        <v>22</v>
      </c>
      <c r="E12" s="37"/>
      <c r="F12" s="106" t="s">
        <v>23</v>
      </c>
      <c r="G12" s="37"/>
      <c r="H12" s="37"/>
      <c r="I12" s="116" t="s">
        <v>24</v>
      </c>
      <c r="J12" s="118" t="str">
        <f>'Rekapitulace stavby'!AN8</f>
        <v>4. 4. 2025</v>
      </c>
      <c r="K12" s="37"/>
      <c r="L12" s="11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pans="1:56" s="2" customFormat="1" ht="10.9" customHeight="1" x14ac:dyDescent="0.2">
      <c r="A13" s="37"/>
      <c r="B13" s="42"/>
      <c r="C13" s="37"/>
      <c r="D13" s="37"/>
      <c r="E13" s="37"/>
      <c r="F13" s="37"/>
      <c r="G13" s="37"/>
      <c r="H13" s="37"/>
      <c r="I13" s="37"/>
      <c r="J13" s="37"/>
      <c r="K13" s="37"/>
      <c r="L13" s="11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pans="1:56" s="2" customFormat="1" ht="12" customHeight="1" x14ac:dyDescent="0.2">
      <c r="A14" s="37"/>
      <c r="B14" s="42"/>
      <c r="C14" s="37"/>
      <c r="D14" s="116" t="s">
        <v>30</v>
      </c>
      <c r="E14" s="37"/>
      <c r="F14" s="37"/>
      <c r="G14" s="37"/>
      <c r="H14" s="37"/>
      <c r="I14" s="116" t="s">
        <v>31</v>
      </c>
      <c r="J14" s="106" t="s">
        <v>32</v>
      </c>
      <c r="K14" s="37"/>
      <c r="L14" s="11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pans="1:56" s="2" customFormat="1" ht="18" customHeight="1" x14ac:dyDescent="0.2">
      <c r="A15" s="37"/>
      <c r="B15" s="42"/>
      <c r="C15" s="37"/>
      <c r="D15" s="37"/>
      <c r="E15" s="106" t="s">
        <v>33</v>
      </c>
      <c r="F15" s="37"/>
      <c r="G15" s="37"/>
      <c r="H15" s="37"/>
      <c r="I15" s="116" t="s">
        <v>34</v>
      </c>
      <c r="J15" s="106" t="s">
        <v>35</v>
      </c>
      <c r="K15" s="37"/>
      <c r="L15" s="11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pans="1:56" s="2" customFormat="1" ht="6.95" customHeight="1" x14ac:dyDescent="0.2">
      <c r="A16" s="37"/>
      <c r="B16" s="42"/>
      <c r="C16" s="37"/>
      <c r="D16" s="37"/>
      <c r="E16" s="37"/>
      <c r="F16" s="37"/>
      <c r="G16" s="37"/>
      <c r="H16" s="37"/>
      <c r="I16" s="37"/>
      <c r="J16" s="37"/>
      <c r="K16" s="37"/>
      <c r="L16" s="11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pans="1:31" s="2" customFormat="1" ht="12" customHeight="1" x14ac:dyDescent="0.2">
      <c r="A17" s="37"/>
      <c r="B17" s="42"/>
      <c r="C17" s="37"/>
      <c r="D17" s="116" t="s">
        <v>36</v>
      </c>
      <c r="E17" s="37"/>
      <c r="F17" s="37"/>
      <c r="G17" s="37"/>
      <c r="H17" s="37"/>
      <c r="I17" s="116" t="s">
        <v>31</v>
      </c>
      <c r="J17" s="32" t="str">
        <f>'Rekapitulace stavby'!AN13</f>
        <v>Vyplň údaj</v>
      </c>
      <c r="K17" s="37"/>
      <c r="L17" s="11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pans="1:31" s="2" customFormat="1" ht="18" customHeight="1" x14ac:dyDescent="0.2">
      <c r="A18" s="37"/>
      <c r="B18" s="42"/>
      <c r="C18" s="37"/>
      <c r="D18" s="37"/>
      <c r="E18" s="463" t="str">
        <f>'Rekapitulace stavby'!E14</f>
        <v>Vyplň údaj</v>
      </c>
      <c r="F18" s="464"/>
      <c r="G18" s="464"/>
      <c r="H18" s="464"/>
      <c r="I18" s="116" t="s">
        <v>34</v>
      </c>
      <c r="J18" s="32" t="str">
        <f>'Rekapitulace stavby'!AN14</f>
        <v>Vyplň údaj</v>
      </c>
      <c r="K18" s="37"/>
      <c r="L18" s="11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pans="1:31" s="2" customFormat="1" ht="6.95" customHeight="1" x14ac:dyDescent="0.2">
      <c r="A19" s="37"/>
      <c r="B19" s="42"/>
      <c r="C19" s="37"/>
      <c r="D19" s="37"/>
      <c r="E19" s="37"/>
      <c r="F19" s="37"/>
      <c r="G19" s="37"/>
      <c r="H19" s="37"/>
      <c r="I19" s="37"/>
      <c r="J19" s="37"/>
      <c r="K19" s="37"/>
      <c r="L19" s="11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pans="1:31" s="2" customFormat="1" ht="12" customHeight="1" x14ac:dyDescent="0.2">
      <c r="A20" s="37"/>
      <c r="B20" s="42"/>
      <c r="C20" s="37"/>
      <c r="D20" s="116" t="s">
        <v>38</v>
      </c>
      <c r="E20" s="37"/>
      <c r="F20" s="37"/>
      <c r="G20" s="37"/>
      <c r="H20" s="37"/>
      <c r="I20" s="116" t="s">
        <v>31</v>
      </c>
      <c r="J20" s="106" t="s">
        <v>39</v>
      </c>
      <c r="K20" s="37"/>
      <c r="L20" s="11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pans="1:31" s="2" customFormat="1" ht="18" customHeight="1" x14ac:dyDescent="0.2">
      <c r="A21" s="37"/>
      <c r="B21" s="42"/>
      <c r="C21" s="37"/>
      <c r="D21" s="37"/>
      <c r="E21" s="106" t="s">
        <v>40</v>
      </c>
      <c r="F21" s="37"/>
      <c r="G21" s="37"/>
      <c r="H21" s="37"/>
      <c r="I21" s="116" t="s">
        <v>34</v>
      </c>
      <c r="J21" s="106" t="s">
        <v>41</v>
      </c>
      <c r="K21" s="37"/>
      <c r="L21" s="11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pans="1:31" s="2" customFormat="1" ht="6.95" customHeight="1" x14ac:dyDescent="0.2">
      <c r="A22" s="37"/>
      <c r="B22" s="42"/>
      <c r="C22" s="37"/>
      <c r="D22" s="37"/>
      <c r="E22" s="37"/>
      <c r="F22" s="37"/>
      <c r="G22" s="37"/>
      <c r="H22" s="37"/>
      <c r="I22" s="37"/>
      <c r="J22" s="37"/>
      <c r="K22" s="37"/>
      <c r="L22" s="11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pans="1:31" s="2" customFormat="1" ht="12" customHeight="1" x14ac:dyDescent="0.2">
      <c r="A23" s="37"/>
      <c r="B23" s="42"/>
      <c r="C23" s="37"/>
      <c r="D23" s="116" t="s">
        <v>43</v>
      </c>
      <c r="E23" s="37"/>
      <c r="F23" s="37"/>
      <c r="G23" s="37"/>
      <c r="H23" s="37"/>
      <c r="I23" s="116" t="s">
        <v>31</v>
      </c>
      <c r="J23" s="106" t="s">
        <v>39</v>
      </c>
      <c r="K23" s="37"/>
      <c r="L23" s="11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pans="1:31" s="2" customFormat="1" ht="18" customHeight="1" x14ac:dyDescent="0.2">
      <c r="A24" s="37"/>
      <c r="B24" s="42"/>
      <c r="C24" s="37"/>
      <c r="D24" s="37"/>
      <c r="E24" s="106" t="s">
        <v>40</v>
      </c>
      <c r="F24" s="37"/>
      <c r="G24" s="37"/>
      <c r="H24" s="37"/>
      <c r="I24" s="116" t="s">
        <v>34</v>
      </c>
      <c r="J24" s="106" t="s">
        <v>41</v>
      </c>
      <c r="K24" s="37"/>
      <c r="L24" s="11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pans="1:31" s="2" customFormat="1" ht="6.95" customHeight="1" x14ac:dyDescent="0.2">
      <c r="A25" s="37"/>
      <c r="B25" s="42"/>
      <c r="C25" s="37"/>
      <c r="D25" s="37"/>
      <c r="E25" s="37"/>
      <c r="F25" s="37"/>
      <c r="G25" s="37"/>
      <c r="H25" s="37"/>
      <c r="I25" s="37"/>
      <c r="J25" s="37"/>
      <c r="K25" s="37"/>
      <c r="L25" s="11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pans="1:31" s="2" customFormat="1" ht="12" customHeight="1" x14ac:dyDescent="0.2">
      <c r="A26" s="37"/>
      <c r="B26" s="42"/>
      <c r="C26" s="37"/>
      <c r="D26" s="116" t="s">
        <v>44</v>
      </c>
      <c r="E26" s="37"/>
      <c r="F26" s="37"/>
      <c r="G26" s="37"/>
      <c r="H26" s="37"/>
      <c r="I26" s="37"/>
      <c r="J26" s="37"/>
      <c r="K26" s="37"/>
      <c r="L26" s="11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pans="1:31" s="8" customFormat="1" ht="47.25" customHeight="1" x14ac:dyDescent="0.2">
      <c r="A27" s="119"/>
      <c r="B27" s="120"/>
      <c r="C27" s="119"/>
      <c r="D27" s="119"/>
      <c r="E27" s="465" t="s">
        <v>45</v>
      </c>
      <c r="F27" s="465"/>
      <c r="G27" s="465"/>
      <c r="H27" s="465"/>
      <c r="I27" s="119"/>
      <c r="J27" s="119"/>
      <c r="K27" s="119"/>
      <c r="L27" s="121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pans="1:31" s="2" customFormat="1" ht="6.95" customHeight="1" x14ac:dyDescent="0.2">
      <c r="A28" s="37"/>
      <c r="B28" s="42"/>
      <c r="C28" s="37"/>
      <c r="D28" s="37"/>
      <c r="E28" s="37"/>
      <c r="F28" s="37"/>
      <c r="G28" s="37"/>
      <c r="H28" s="37"/>
      <c r="I28" s="37"/>
      <c r="J28" s="37"/>
      <c r="K28" s="37"/>
      <c r="L28" s="11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pans="1:31" s="2" customFormat="1" ht="6.95" customHeight="1" x14ac:dyDescent="0.2">
      <c r="A29" s="37"/>
      <c r="B29" s="42"/>
      <c r="C29" s="37"/>
      <c r="D29" s="122"/>
      <c r="E29" s="122"/>
      <c r="F29" s="122"/>
      <c r="G29" s="122"/>
      <c r="H29" s="122"/>
      <c r="I29" s="122"/>
      <c r="J29" s="122"/>
      <c r="K29" s="122"/>
      <c r="L29" s="11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pans="1:31" s="2" customFormat="1" ht="25.35" customHeight="1" x14ac:dyDescent="0.2">
      <c r="A30" s="37"/>
      <c r="B30" s="42"/>
      <c r="C30" s="37"/>
      <c r="D30" s="123" t="s">
        <v>46</v>
      </c>
      <c r="E30" s="37"/>
      <c r="F30" s="37"/>
      <c r="G30" s="37"/>
      <c r="H30" s="37"/>
      <c r="I30" s="37"/>
      <c r="J30" s="124">
        <f>ROUND(J89, 2)</f>
        <v>0</v>
      </c>
      <c r="K30" s="37"/>
      <c r="L30" s="11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pans="1:31" s="2" customFormat="1" ht="6.95" customHeight="1" x14ac:dyDescent="0.2">
      <c r="A31" s="37"/>
      <c r="B31" s="42"/>
      <c r="C31" s="37"/>
      <c r="D31" s="122"/>
      <c r="E31" s="122"/>
      <c r="F31" s="122"/>
      <c r="G31" s="122"/>
      <c r="H31" s="122"/>
      <c r="I31" s="122"/>
      <c r="J31" s="122"/>
      <c r="K31" s="122"/>
      <c r="L31" s="11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pans="1:31" s="2" customFormat="1" ht="14.45" customHeight="1" x14ac:dyDescent="0.2">
      <c r="A32" s="37"/>
      <c r="B32" s="42"/>
      <c r="C32" s="37"/>
      <c r="D32" s="37"/>
      <c r="E32" s="37"/>
      <c r="F32" s="125" t="s">
        <v>48</v>
      </c>
      <c r="G32" s="37"/>
      <c r="H32" s="37"/>
      <c r="I32" s="125" t="s">
        <v>47</v>
      </c>
      <c r="J32" s="125" t="s">
        <v>49</v>
      </c>
      <c r="K32" s="37"/>
      <c r="L32" s="11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pans="1:31" s="2" customFormat="1" ht="14.45" customHeight="1" x14ac:dyDescent="0.2">
      <c r="A33" s="37"/>
      <c r="B33" s="42"/>
      <c r="C33" s="37"/>
      <c r="D33" s="126" t="s">
        <v>50</v>
      </c>
      <c r="E33" s="116" t="s">
        <v>51</v>
      </c>
      <c r="F33" s="127">
        <f>ROUND((SUM(BE89:BE664)),  2)</f>
        <v>0</v>
      </c>
      <c r="G33" s="37"/>
      <c r="H33" s="37"/>
      <c r="I33" s="128">
        <v>0.21</v>
      </c>
      <c r="J33" s="127">
        <f>ROUND(((SUM(BE89:BE664))*I33),  2)</f>
        <v>0</v>
      </c>
      <c r="K33" s="37"/>
      <c r="L33" s="11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pans="1:31" s="2" customFormat="1" ht="14.45" customHeight="1" x14ac:dyDescent="0.2">
      <c r="A34" s="37"/>
      <c r="B34" s="42"/>
      <c r="C34" s="37"/>
      <c r="D34" s="37"/>
      <c r="E34" s="116" t="s">
        <v>52</v>
      </c>
      <c r="F34" s="127">
        <f>ROUND((SUM(BF89:BF664)),  2)</f>
        <v>0</v>
      </c>
      <c r="G34" s="37"/>
      <c r="H34" s="37"/>
      <c r="I34" s="128">
        <v>0.12</v>
      </c>
      <c r="J34" s="127">
        <f>ROUND(((SUM(BF89:BF664))*I34),  2)</f>
        <v>0</v>
      </c>
      <c r="K34" s="37"/>
      <c r="L34" s="11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pans="1:31" s="2" customFormat="1" ht="14.45" hidden="1" customHeight="1" x14ac:dyDescent="0.2">
      <c r="A35" s="37"/>
      <c r="B35" s="42"/>
      <c r="C35" s="37"/>
      <c r="D35" s="37"/>
      <c r="E35" s="116" t="s">
        <v>53</v>
      </c>
      <c r="F35" s="127">
        <f>ROUND((SUM(BG89:BG664)),  2)</f>
        <v>0</v>
      </c>
      <c r="G35" s="37"/>
      <c r="H35" s="37"/>
      <c r="I35" s="128">
        <v>0.21</v>
      </c>
      <c r="J35" s="127">
        <f>0</f>
        <v>0</v>
      </c>
      <c r="K35" s="37"/>
      <c r="L35" s="11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pans="1:31" s="2" customFormat="1" ht="14.45" hidden="1" customHeight="1" x14ac:dyDescent="0.2">
      <c r="A36" s="37"/>
      <c r="B36" s="42"/>
      <c r="C36" s="37"/>
      <c r="D36" s="37"/>
      <c r="E36" s="116" t="s">
        <v>54</v>
      </c>
      <c r="F36" s="127">
        <f>ROUND((SUM(BH89:BH664)),  2)</f>
        <v>0</v>
      </c>
      <c r="G36" s="37"/>
      <c r="H36" s="37"/>
      <c r="I36" s="128">
        <v>0.12</v>
      </c>
      <c r="J36" s="127">
        <f>0</f>
        <v>0</v>
      </c>
      <c r="K36" s="37"/>
      <c r="L36" s="11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pans="1:31" s="2" customFormat="1" ht="14.45" hidden="1" customHeight="1" x14ac:dyDescent="0.2">
      <c r="A37" s="37"/>
      <c r="B37" s="42"/>
      <c r="C37" s="37"/>
      <c r="D37" s="37"/>
      <c r="E37" s="116" t="s">
        <v>55</v>
      </c>
      <c r="F37" s="127">
        <f>ROUND((SUM(BI89:BI664)),  2)</f>
        <v>0</v>
      </c>
      <c r="G37" s="37"/>
      <c r="H37" s="37"/>
      <c r="I37" s="128">
        <v>0</v>
      </c>
      <c r="J37" s="127">
        <f>0</f>
        <v>0</v>
      </c>
      <c r="K37" s="37"/>
      <c r="L37" s="11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pans="1:31" s="2" customFormat="1" ht="6.95" customHeight="1" x14ac:dyDescent="0.2">
      <c r="A38" s="37"/>
      <c r="B38" s="42"/>
      <c r="C38" s="37"/>
      <c r="D38" s="37"/>
      <c r="E38" s="37"/>
      <c r="F38" s="37"/>
      <c r="G38" s="37"/>
      <c r="H38" s="37"/>
      <c r="I38" s="37"/>
      <c r="J38" s="37"/>
      <c r="K38" s="37"/>
      <c r="L38" s="11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pans="1:31" s="2" customFormat="1" ht="25.35" customHeight="1" x14ac:dyDescent="0.2">
      <c r="A39" s="37"/>
      <c r="B39" s="42"/>
      <c r="C39" s="129"/>
      <c r="D39" s="130" t="s">
        <v>56</v>
      </c>
      <c r="E39" s="131"/>
      <c r="F39" s="131"/>
      <c r="G39" s="132" t="s">
        <v>57</v>
      </c>
      <c r="H39" s="133" t="s">
        <v>58</v>
      </c>
      <c r="I39" s="131"/>
      <c r="J39" s="134">
        <f>SUM(J30:J37)</f>
        <v>0</v>
      </c>
      <c r="K39" s="135"/>
      <c r="L39" s="11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pans="1:31" s="2" customFormat="1" ht="14.45" customHeight="1" x14ac:dyDescent="0.2">
      <c r="A40" s="37"/>
      <c r="B40" s="136"/>
      <c r="C40" s="137"/>
      <c r="D40" s="137"/>
      <c r="E40" s="137"/>
      <c r="F40" s="137"/>
      <c r="G40" s="137"/>
      <c r="H40" s="137"/>
      <c r="I40" s="137"/>
      <c r="J40" s="137"/>
      <c r="K40" s="137"/>
      <c r="L40" s="11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pans="1:31" s="2" customFormat="1" ht="6.95" customHeight="1" x14ac:dyDescent="0.2">
      <c r="A44" s="37"/>
      <c r="B44" s="138"/>
      <c r="C44" s="139"/>
      <c r="D44" s="139"/>
      <c r="E44" s="139"/>
      <c r="F44" s="139"/>
      <c r="G44" s="139"/>
      <c r="H44" s="139"/>
      <c r="I44" s="139"/>
      <c r="J44" s="139"/>
      <c r="K44" s="139"/>
      <c r="L44" s="11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pans="1:31" s="2" customFormat="1" ht="24.95" customHeight="1" x14ac:dyDescent="0.2">
      <c r="A45" s="37"/>
      <c r="B45" s="38"/>
      <c r="C45" s="25" t="s">
        <v>139</v>
      </c>
      <c r="D45" s="39"/>
      <c r="E45" s="39"/>
      <c r="F45" s="39"/>
      <c r="G45" s="39"/>
      <c r="H45" s="39"/>
      <c r="I45" s="39"/>
      <c r="J45" s="39"/>
      <c r="K45" s="39"/>
      <c r="L45" s="11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pans="1:31" s="2" customFormat="1" ht="6.95" customHeight="1" x14ac:dyDescent="0.2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1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pans="1:31" s="2" customFormat="1" ht="12" customHeight="1" x14ac:dyDescent="0.2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1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pans="1:31" s="2" customFormat="1" ht="16.5" customHeight="1" x14ac:dyDescent="0.2">
      <c r="A48" s="37"/>
      <c r="B48" s="38"/>
      <c r="C48" s="39"/>
      <c r="D48" s="39"/>
      <c r="E48" s="457" t="str">
        <f>E7</f>
        <v>Vybudování PPO na stokové síti v oblasti Karlín - přeložka sběrače IX Šaldova - DPS</v>
      </c>
      <c r="F48" s="458"/>
      <c r="G48" s="458"/>
      <c r="H48" s="458"/>
      <c r="I48" s="39"/>
      <c r="J48" s="39"/>
      <c r="K48" s="39"/>
      <c r="L48" s="11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pans="1:47" s="2" customFormat="1" ht="12" customHeight="1" x14ac:dyDescent="0.2">
      <c r="A49" s="37"/>
      <c r="B49" s="38"/>
      <c r="C49" s="31" t="s">
        <v>135</v>
      </c>
      <c r="D49" s="39"/>
      <c r="E49" s="39"/>
      <c r="F49" s="39"/>
      <c r="G49" s="39"/>
      <c r="H49" s="39"/>
      <c r="I49" s="39"/>
      <c r="J49" s="39"/>
      <c r="K49" s="39"/>
      <c r="L49" s="11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pans="1:47" s="2" customFormat="1" ht="16.5" customHeight="1" x14ac:dyDescent="0.2">
      <c r="A50" s="37"/>
      <c r="B50" s="38"/>
      <c r="C50" s="39"/>
      <c r="D50" s="39"/>
      <c r="E50" s="436" t="str">
        <f>E9</f>
        <v>SO 07.2 - Zajištění stavební jámy Šaldova</v>
      </c>
      <c r="F50" s="456"/>
      <c r="G50" s="456"/>
      <c r="H50" s="456"/>
      <c r="I50" s="39"/>
      <c r="J50" s="39"/>
      <c r="K50" s="39"/>
      <c r="L50" s="11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pans="1:47" s="2" customFormat="1" ht="6.95" customHeight="1" x14ac:dyDescent="0.2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1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pans="1:47" s="2" customFormat="1" ht="12" customHeight="1" x14ac:dyDescent="0.2">
      <c r="A52" s="37"/>
      <c r="B52" s="38"/>
      <c r="C52" s="31" t="s">
        <v>22</v>
      </c>
      <c r="D52" s="39"/>
      <c r="E52" s="39"/>
      <c r="F52" s="29" t="str">
        <f>F12</f>
        <v>Praha 8 - Karlín</v>
      </c>
      <c r="G52" s="39"/>
      <c r="H52" s="39"/>
      <c r="I52" s="31" t="s">
        <v>24</v>
      </c>
      <c r="J52" s="62" t="str">
        <f>IF(J12="","",J12)</f>
        <v>4. 4. 2025</v>
      </c>
      <c r="K52" s="39"/>
      <c r="L52" s="11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pans="1:47" s="2" customFormat="1" ht="6.95" customHeight="1" x14ac:dyDescent="0.2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1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pans="1:47" s="2" customFormat="1" ht="25.7" customHeight="1" x14ac:dyDescent="0.2">
      <c r="A54" s="37"/>
      <c r="B54" s="38"/>
      <c r="C54" s="31" t="s">
        <v>30</v>
      </c>
      <c r="D54" s="39"/>
      <c r="E54" s="39"/>
      <c r="F54" s="29" t="str">
        <f>E15</f>
        <v>Pražská vodohospodářská společnost a.s., Praha 6</v>
      </c>
      <c r="G54" s="39"/>
      <c r="H54" s="39"/>
      <c r="I54" s="31" t="s">
        <v>38</v>
      </c>
      <c r="J54" s="35" t="str">
        <f>E21</f>
        <v>Sweco a.s., Táborská 31, Praha 4</v>
      </c>
      <c r="K54" s="39"/>
      <c r="L54" s="11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pans="1:47" s="2" customFormat="1" ht="25.7" customHeight="1" x14ac:dyDescent="0.2">
      <c r="A55" s="37"/>
      <c r="B55" s="38"/>
      <c r="C55" s="31" t="s">
        <v>36</v>
      </c>
      <c r="D55" s="39"/>
      <c r="E55" s="39"/>
      <c r="F55" s="29" t="str">
        <f>IF(E18="","",E18)</f>
        <v>Vyplň údaj</v>
      </c>
      <c r="G55" s="39"/>
      <c r="H55" s="39"/>
      <c r="I55" s="31" t="s">
        <v>43</v>
      </c>
      <c r="J55" s="35" t="str">
        <f>E24</f>
        <v>Sweco a.s., Táborská 31, Praha 4</v>
      </c>
      <c r="K55" s="39"/>
      <c r="L55" s="11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pans="1:47" s="2" customFormat="1" ht="10.35" customHeight="1" x14ac:dyDescent="0.2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1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pans="1:47" s="2" customFormat="1" ht="29.25" customHeight="1" x14ac:dyDescent="0.2">
      <c r="A57" s="37"/>
      <c r="B57" s="38"/>
      <c r="C57" s="140" t="s">
        <v>140</v>
      </c>
      <c r="D57" s="141"/>
      <c r="E57" s="141"/>
      <c r="F57" s="141"/>
      <c r="G57" s="141"/>
      <c r="H57" s="141"/>
      <c r="I57" s="141"/>
      <c r="J57" s="142" t="s">
        <v>141</v>
      </c>
      <c r="K57" s="141"/>
      <c r="L57" s="11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pans="1:47" s="2" customFormat="1" ht="10.35" customHeight="1" x14ac:dyDescent="0.2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1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pans="1:47" s="2" customFormat="1" ht="22.9" customHeight="1" x14ac:dyDescent="0.2">
      <c r="A59" s="37"/>
      <c r="B59" s="38"/>
      <c r="C59" s="143" t="s">
        <v>78</v>
      </c>
      <c r="D59" s="39"/>
      <c r="E59" s="39"/>
      <c r="F59" s="39"/>
      <c r="G59" s="39"/>
      <c r="H59" s="39"/>
      <c r="I59" s="39"/>
      <c r="J59" s="80">
        <f>J89</f>
        <v>0</v>
      </c>
      <c r="K59" s="39"/>
      <c r="L59" s="11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9" t="s">
        <v>142</v>
      </c>
    </row>
    <row r="60" spans="1:47" s="9" customFormat="1" ht="24.95" customHeight="1" x14ac:dyDescent="0.2">
      <c r="B60" s="144"/>
      <c r="C60" s="145"/>
      <c r="D60" s="146" t="s">
        <v>143</v>
      </c>
      <c r="E60" s="147"/>
      <c r="F60" s="147"/>
      <c r="G60" s="147"/>
      <c r="H60" s="147"/>
      <c r="I60" s="147"/>
      <c r="J60" s="148">
        <f>J90</f>
        <v>0</v>
      </c>
      <c r="K60" s="145"/>
      <c r="L60" s="149"/>
    </row>
    <row r="61" spans="1:47" s="10" customFormat="1" ht="19.899999999999999" customHeight="1" x14ac:dyDescent="0.2">
      <c r="B61" s="150"/>
      <c r="C61" s="100"/>
      <c r="D61" s="151" t="s">
        <v>144</v>
      </c>
      <c r="E61" s="152"/>
      <c r="F61" s="152"/>
      <c r="G61" s="152"/>
      <c r="H61" s="152"/>
      <c r="I61" s="152"/>
      <c r="J61" s="153">
        <f>J91</f>
        <v>0</v>
      </c>
      <c r="K61" s="100"/>
      <c r="L61" s="154"/>
    </row>
    <row r="62" spans="1:47" s="10" customFormat="1" ht="19.899999999999999" customHeight="1" x14ac:dyDescent="0.2">
      <c r="B62" s="150"/>
      <c r="C62" s="100"/>
      <c r="D62" s="151" t="s">
        <v>145</v>
      </c>
      <c r="E62" s="152"/>
      <c r="F62" s="152"/>
      <c r="G62" s="152"/>
      <c r="H62" s="152"/>
      <c r="I62" s="152"/>
      <c r="J62" s="153">
        <f>J482</f>
        <v>0</v>
      </c>
      <c r="K62" s="100"/>
      <c r="L62" s="154"/>
    </row>
    <row r="63" spans="1:47" s="10" customFormat="1" ht="19.899999999999999" customHeight="1" x14ac:dyDescent="0.2">
      <c r="B63" s="150"/>
      <c r="C63" s="100"/>
      <c r="D63" s="151" t="s">
        <v>751</v>
      </c>
      <c r="E63" s="152"/>
      <c r="F63" s="152"/>
      <c r="G63" s="152"/>
      <c r="H63" s="152"/>
      <c r="I63" s="152"/>
      <c r="J63" s="153">
        <f>J546</f>
        <v>0</v>
      </c>
      <c r="K63" s="100"/>
      <c r="L63" s="154"/>
    </row>
    <row r="64" spans="1:47" s="10" customFormat="1" ht="19.899999999999999" customHeight="1" x14ac:dyDescent="0.2">
      <c r="B64" s="150"/>
      <c r="C64" s="100"/>
      <c r="D64" s="151" t="s">
        <v>149</v>
      </c>
      <c r="E64" s="152"/>
      <c r="F64" s="152"/>
      <c r="G64" s="152"/>
      <c r="H64" s="152"/>
      <c r="I64" s="152"/>
      <c r="J64" s="153">
        <f>J553</f>
        <v>0</v>
      </c>
      <c r="K64" s="100"/>
      <c r="L64" s="154"/>
    </row>
    <row r="65" spans="1:31" s="10" customFormat="1" ht="19.899999999999999" customHeight="1" x14ac:dyDescent="0.2">
      <c r="B65" s="150"/>
      <c r="C65" s="100"/>
      <c r="D65" s="151" t="s">
        <v>906</v>
      </c>
      <c r="E65" s="152"/>
      <c r="F65" s="152"/>
      <c r="G65" s="152"/>
      <c r="H65" s="152"/>
      <c r="I65" s="152"/>
      <c r="J65" s="153">
        <f>J564</f>
        <v>0</v>
      </c>
      <c r="K65" s="100"/>
      <c r="L65" s="154"/>
    </row>
    <row r="66" spans="1:31" s="10" customFormat="1" ht="19.899999999999999" customHeight="1" x14ac:dyDescent="0.2">
      <c r="B66" s="150"/>
      <c r="C66" s="100"/>
      <c r="D66" s="151" t="s">
        <v>151</v>
      </c>
      <c r="E66" s="152"/>
      <c r="F66" s="152"/>
      <c r="G66" s="152"/>
      <c r="H66" s="152"/>
      <c r="I66" s="152"/>
      <c r="J66" s="153">
        <f>J576</f>
        <v>0</v>
      </c>
      <c r="K66" s="100"/>
      <c r="L66" s="154"/>
    </row>
    <row r="67" spans="1:31" s="10" customFormat="1" ht="19.899999999999999" customHeight="1" x14ac:dyDescent="0.2">
      <c r="B67" s="150"/>
      <c r="C67" s="100"/>
      <c r="D67" s="151" t="s">
        <v>152</v>
      </c>
      <c r="E67" s="152"/>
      <c r="F67" s="152"/>
      <c r="G67" s="152"/>
      <c r="H67" s="152"/>
      <c r="I67" s="152"/>
      <c r="J67" s="153">
        <f>J579</f>
        <v>0</v>
      </c>
      <c r="K67" s="100"/>
      <c r="L67" s="154"/>
    </row>
    <row r="68" spans="1:31" s="9" customFormat="1" ht="24.95" customHeight="1" x14ac:dyDescent="0.2">
      <c r="B68" s="144"/>
      <c r="C68" s="145"/>
      <c r="D68" s="146" t="s">
        <v>153</v>
      </c>
      <c r="E68" s="147"/>
      <c r="F68" s="147"/>
      <c r="G68" s="147"/>
      <c r="H68" s="147"/>
      <c r="I68" s="147"/>
      <c r="J68" s="148">
        <f>J591</f>
        <v>0</v>
      </c>
      <c r="K68" s="145"/>
      <c r="L68" s="149"/>
    </row>
    <row r="69" spans="1:31" s="10" customFormat="1" ht="19.899999999999999" customHeight="1" x14ac:dyDescent="0.2">
      <c r="B69" s="150"/>
      <c r="C69" s="100"/>
      <c r="D69" s="151" t="s">
        <v>155</v>
      </c>
      <c r="E69" s="152"/>
      <c r="F69" s="152"/>
      <c r="G69" s="152"/>
      <c r="H69" s="152"/>
      <c r="I69" s="152"/>
      <c r="J69" s="153">
        <f>J592</f>
        <v>0</v>
      </c>
      <c r="K69" s="100"/>
      <c r="L69" s="154"/>
    </row>
    <row r="70" spans="1:31" s="2" customFormat="1" ht="21.75" customHeight="1" x14ac:dyDescent="0.2">
      <c r="A70" s="37"/>
      <c r="B70" s="38"/>
      <c r="C70" s="39"/>
      <c r="D70" s="39"/>
      <c r="E70" s="39"/>
      <c r="F70" s="39"/>
      <c r="G70" s="39"/>
      <c r="H70" s="39"/>
      <c r="I70" s="39"/>
      <c r="J70" s="39"/>
      <c r="K70" s="39"/>
      <c r="L70" s="117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pans="1:31" s="2" customFormat="1" ht="6.95" customHeight="1" x14ac:dyDescent="0.2">
      <c r="A71" s="37"/>
      <c r="B71" s="50"/>
      <c r="C71" s="51"/>
      <c r="D71" s="51"/>
      <c r="E71" s="51"/>
      <c r="F71" s="51"/>
      <c r="G71" s="51"/>
      <c r="H71" s="51"/>
      <c r="I71" s="51"/>
      <c r="J71" s="51"/>
      <c r="K71" s="51"/>
      <c r="L71" s="117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5" spans="1:31" s="2" customFormat="1" ht="6.95" customHeight="1" x14ac:dyDescent="0.2">
      <c r="A75" s="37"/>
      <c r="B75" s="52"/>
      <c r="C75" s="53"/>
      <c r="D75" s="53"/>
      <c r="E75" s="53"/>
      <c r="F75" s="53"/>
      <c r="G75" s="53"/>
      <c r="H75" s="53"/>
      <c r="I75" s="53"/>
      <c r="J75" s="53"/>
      <c r="K75" s="53"/>
      <c r="L75" s="117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pans="1:31" s="2" customFormat="1" ht="24.95" customHeight="1" x14ac:dyDescent="0.2">
      <c r="A76" s="37"/>
      <c r="B76" s="38"/>
      <c r="C76" s="25" t="s">
        <v>156</v>
      </c>
      <c r="D76" s="39"/>
      <c r="E76" s="39"/>
      <c r="F76" s="39"/>
      <c r="G76" s="39"/>
      <c r="H76" s="39"/>
      <c r="I76" s="39"/>
      <c r="J76" s="39"/>
      <c r="K76" s="39"/>
      <c r="L76" s="11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pans="1:31" s="2" customFormat="1" ht="6.95" customHeight="1" x14ac:dyDescent="0.2">
      <c r="A77" s="37"/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117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pans="1:31" s="2" customFormat="1" ht="12" customHeight="1" x14ac:dyDescent="0.2">
      <c r="A78" s="37"/>
      <c r="B78" s="38"/>
      <c r="C78" s="31" t="s">
        <v>16</v>
      </c>
      <c r="D78" s="39"/>
      <c r="E78" s="39"/>
      <c r="F78" s="39"/>
      <c r="G78" s="39"/>
      <c r="H78" s="39"/>
      <c r="I78" s="39"/>
      <c r="J78" s="39"/>
      <c r="K78" s="39"/>
      <c r="L78" s="117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pans="1:31" s="2" customFormat="1" ht="16.5" customHeight="1" x14ac:dyDescent="0.2">
      <c r="A79" s="37"/>
      <c r="B79" s="38"/>
      <c r="C79" s="39"/>
      <c r="D79" s="39"/>
      <c r="E79" s="457" t="str">
        <f>E7</f>
        <v>Vybudování PPO na stokové síti v oblasti Karlín - přeložka sběrače IX Šaldova - DPS</v>
      </c>
      <c r="F79" s="458"/>
      <c r="G79" s="458"/>
      <c r="H79" s="458"/>
      <c r="I79" s="39"/>
      <c r="J79" s="39"/>
      <c r="K79" s="39"/>
      <c r="L79" s="117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pans="1:31" s="2" customFormat="1" ht="12" customHeight="1" x14ac:dyDescent="0.2">
      <c r="A80" s="37"/>
      <c r="B80" s="38"/>
      <c r="C80" s="31" t="s">
        <v>135</v>
      </c>
      <c r="D80" s="39"/>
      <c r="E80" s="39"/>
      <c r="F80" s="39"/>
      <c r="G80" s="39"/>
      <c r="H80" s="39"/>
      <c r="I80" s="39"/>
      <c r="J80" s="39"/>
      <c r="K80" s="39"/>
      <c r="L80" s="117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pans="1:65" s="2" customFormat="1" ht="16.5" customHeight="1" x14ac:dyDescent="0.2">
      <c r="A81" s="37"/>
      <c r="B81" s="38"/>
      <c r="C81" s="39"/>
      <c r="D81" s="39"/>
      <c r="E81" s="436" t="str">
        <f>E9</f>
        <v>SO 07.2 - Zajištění stavební jámy Šaldova</v>
      </c>
      <c r="F81" s="456"/>
      <c r="G81" s="456"/>
      <c r="H81" s="456"/>
      <c r="I81" s="39"/>
      <c r="J81" s="39"/>
      <c r="K81" s="39"/>
      <c r="L81" s="117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pans="1:65" s="2" customFormat="1" ht="6.95" customHeight="1" x14ac:dyDescent="0.2">
      <c r="A82" s="37"/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11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pans="1:65" s="2" customFormat="1" ht="12" customHeight="1" x14ac:dyDescent="0.2">
      <c r="A83" s="37"/>
      <c r="B83" s="38"/>
      <c r="C83" s="31" t="s">
        <v>22</v>
      </c>
      <c r="D83" s="39"/>
      <c r="E83" s="39"/>
      <c r="F83" s="29" t="str">
        <f>F12</f>
        <v>Praha 8 - Karlín</v>
      </c>
      <c r="G83" s="39"/>
      <c r="H83" s="39"/>
      <c r="I83" s="31" t="s">
        <v>24</v>
      </c>
      <c r="J83" s="62" t="str">
        <f>IF(J12="","",J12)</f>
        <v>4. 4. 2025</v>
      </c>
      <c r="K83" s="39"/>
      <c r="L83" s="11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pans="1:65" s="2" customFormat="1" ht="6.95" customHeight="1" x14ac:dyDescent="0.2">
      <c r="A84" s="37"/>
      <c r="B84" s="38"/>
      <c r="C84" s="39"/>
      <c r="D84" s="39"/>
      <c r="E84" s="39"/>
      <c r="F84" s="39"/>
      <c r="G84" s="39"/>
      <c r="H84" s="39"/>
      <c r="I84" s="39"/>
      <c r="J84" s="39"/>
      <c r="K84" s="39"/>
      <c r="L84" s="117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pans="1:65" s="2" customFormat="1" ht="25.7" customHeight="1" x14ac:dyDescent="0.2">
      <c r="A85" s="37"/>
      <c r="B85" s="38"/>
      <c r="C85" s="31" t="s">
        <v>30</v>
      </c>
      <c r="D85" s="39"/>
      <c r="E85" s="39"/>
      <c r="F85" s="29" t="str">
        <f>E15</f>
        <v>Pražská vodohospodářská společnost a.s., Praha 6</v>
      </c>
      <c r="G85" s="39"/>
      <c r="H85" s="39"/>
      <c r="I85" s="31" t="s">
        <v>38</v>
      </c>
      <c r="J85" s="35" t="str">
        <f>E21</f>
        <v>Sweco a.s., Táborská 31, Praha 4</v>
      </c>
      <c r="K85" s="39"/>
      <c r="L85" s="117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pans="1:65" s="2" customFormat="1" ht="25.7" customHeight="1" x14ac:dyDescent="0.2">
      <c r="A86" s="37"/>
      <c r="B86" s="38"/>
      <c r="C86" s="31" t="s">
        <v>36</v>
      </c>
      <c r="D86" s="39"/>
      <c r="E86" s="39"/>
      <c r="F86" s="29" t="str">
        <f>IF(E18="","",E18)</f>
        <v>Vyplň údaj</v>
      </c>
      <c r="G86" s="39"/>
      <c r="H86" s="39"/>
      <c r="I86" s="31" t="s">
        <v>43</v>
      </c>
      <c r="J86" s="35" t="str">
        <f>E24</f>
        <v>Sweco a.s., Táborská 31, Praha 4</v>
      </c>
      <c r="K86" s="39"/>
      <c r="L86" s="11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pans="1:65" s="2" customFormat="1" ht="10.35" customHeight="1" x14ac:dyDescent="0.2">
      <c r="A87" s="37"/>
      <c r="B87" s="38"/>
      <c r="C87" s="39"/>
      <c r="D87" s="39"/>
      <c r="E87" s="39"/>
      <c r="F87" s="39"/>
      <c r="G87" s="39"/>
      <c r="H87" s="39"/>
      <c r="I87" s="39"/>
      <c r="J87" s="39"/>
      <c r="K87" s="39"/>
      <c r="L87" s="11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pans="1:65" s="11" customFormat="1" ht="29.25" customHeight="1" x14ac:dyDescent="0.2">
      <c r="A88" s="155"/>
      <c r="B88" s="156"/>
      <c r="C88" s="157" t="s">
        <v>157</v>
      </c>
      <c r="D88" s="158" t="s">
        <v>65</v>
      </c>
      <c r="E88" s="158" t="s">
        <v>61</v>
      </c>
      <c r="F88" s="158" t="s">
        <v>62</v>
      </c>
      <c r="G88" s="158" t="s">
        <v>158</v>
      </c>
      <c r="H88" s="158" t="s">
        <v>159</v>
      </c>
      <c r="I88" s="158" t="s">
        <v>160</v>
      </c>
      <c r="J88" s="158" t="s">
        <v>141</v>
      </c>
      <c r="K88" s="159" t="s">
        <v>161</v>
      </c>
      <c r="L88" s="160"/>
      <c r="M88" s="71" t="s">
        <v>79</v>
      </c>
      <c r="N88" s="72" t="s">
        <v>50</v>
      </c>
      <c r="O88" s="72" t="s">
        <v>162</v>
      </c>
      <c r="P88" s="72" t="s">
        <v>163</v>
      </c>
      <c r="Q88" s="72" t="s">
        <v>164</v>
      </c>
      <c r="R88" s="72" t="s">
        <v>165</v>
      </c>
      <c r="S88" s="72" t="s">
        <v>166</v>
      </c>
      <c r="T88" s="73" t="s">
        <v>167</v>
      </c>
      <c r="U88" s="155"/>
      <c r="V88" s="155"/>
      <c r="W88" s="155"/>
      <c r="X88" s="155"/>
      <c r="Y88" s="155"/>
      <c r="Z88" s="155"/>
      <c r="AA88" s="155"/>
      <c r="AB88" s="155"/>
      <c r="AC88" s="155"/>
      <c r="AD88" s="155"/>
      <c r="AE88" s="155"/>
    </row>
    <row r="89" spans="1:65" s="2" customFormat="1" ht="22.9" customHeight="1" x14ac:dyDescent="0.25">
      <c r="A89" s="37"/>
      <c r="B89" s="38"/>
      <c r="C89" s="78" t="s">
        <v>168</v>
      </c>
      <c r="D89" s="39"/>
      <c r="E89" s="39"/>
      <c r="F89" s="39"/>
      <c r="G89" s="39"/>
      <c r="H89" s="39"/>
      <c r="I89" s="39"/>
      <c r="J89" s="161">
        <f>BK89</f>
        <v>0</v>
      </c>
      <c r="K89" s="39"/>
      <c r="L89" s="42"/>
      <c r="M89" s="74"/>
      <c r="N89" s="162"/>
      <c r="O89" s="75"/>
      <c r="P89" s="163">
        <f>P90+P591</f>
        <v>0</v>
      </c>
      <c r="Q89" s="75"/>
      <c r="R89" s="163">
        <f>R90+R591</f>
        <v>374.72796751999994</v>
      </c>
      <c r="S89" s="75"/>
      <c r="T89" s="164">
        <f>T90+T591</f>
        <v>25.430500000000002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T89" s="19" t="s">
        <v>80</v>
      </c>
      <c r="AU89" s="19" t="s">
        <v>142</v>
      </c>
      <c r="BK89" s="165">
        <f>BK90+BK591</f>
        <v>0</v>
      </c>
    </row>
    <row r="90" spans="1:65" s="12" customFormat="1" ht="25.9" customHeight="1" x14ac:dyDescent="0.2">
      <c r="B90" s="166"/>
      <c r="C90" s="167"/>
      <c r="D90" s="168" t="s">
        <v>80</v>
      </c>
      <c r="E90" s="169" t="s">
        <v>169</v>
      </c>
      <c r="F90" s="169" t="s">
        <v>170</v>
      </c>
      <c r="G90" s="167"/>
      <c r="H90" s="167"/>
      <c r="I90" s="170"/>
      <c r="J90" s="171">
        <f>BK90</f>
        <v>0</v>
      </c>
      <c r="K90" s="167"/>
      <c r="L90" s="172"/>
      <c r="M90" s="173"/>
      <c r="N90" s="174"/>
      <c r="O90" s="174"/>
      <c r="P90" s="175">
        <f>P91+P482+P546+P553+P564+P576+P579</f>
        <v>0</v>
      </c>
      <c r="Q90" s="174"/>
      <c r="R90" s="175">
        <f>R91+R482+R546+R553+R564+R576+R579</f>
        <v>366.77317251999995</v>
      </c>
      <c r="S90" s="174"/>
      <c r="T90" s="176">
        <f>T91+T482+T546+T553+T564+T576+T579</f>
        <v>15.62</v>
      </c>
      <c r="AR90" s="177" t="s">
        <v>88</v>
      </c>
      <c r="AT90" s="178" t="s">
        <v>80</v>
      </c>
      <c r="AU90" s="178" t="s">
        <v>81</v>
      </c>
      <c r="AY90" s="177" t="s">
        <v>171</v>
      </c>
      <c r="BK90" s="179">
        <f>BK91+BK482+BK546+BK553+BK564+BK576+BK579</f>
        <v>0</v>
      </c>
    </row>
    <row r="91" spans="1:65" s="12" customFormat="1" ht="22.9" customHeight="1" x14ac:dyDescent="0.2">
      <c r="B91" s="166"/>
      <c r="C91" s="167"/>
      <c r="D91" s="168" t="s">
        <v>80</v>
      </c>
      <c r="E91" s="180" t="s">
        <v>88</v>
      </c>
      <c r="F91" s="180" t="s">
        <v>172</v>
      </c>
      <c r="G91" s="167"/>
      <c r="H91" s="167"/>
      <c r="I91" s="170"/>
      <c r="J91" s="181">
        <f>BK91</f>
        <v>0</v>
      </c>
      <c r="K91" s="167"/>
      <c r="L91" s="172"/>
      <c r="M91" s="173"/>
      <c r="N91" s="174"/>
      <c r="O91" s="174"/>
      <c r="P91" s="175">
        <f>SUM(P92:P481)</f>
        <v>0</v>
      </c>
      <c r="Q91" s="174"/>
      <c r="R91" s="175">
        <f>SUM(R92:R481)</f>
        <v>347.50342251999996</v>
      </c>
      <c r="S91" s="174"/>
      <c r="T91" s="176">
        <f>SUM(T92:T481)</f>
        <v>0</v>
      </c>
      <c r="AR91" s="177" t="s">
        <v>88</v>
      </c>
      <c r="AT91" s="178" t="s">
        <v>80</v>
      </c>
      <c r="AU91" s="178" t="s">
        <v>88</v>
      </c>
      <c r="AY91" s="177" t="s">
        <v>171</v>
      </c>
      <c r="BK91" s="179">
        <f>SUM(BK92:BK481)</f>
        <v>0</v>
      </c>
    </row>
    <row r="92" spans="1:65" s="2" customFormat="1" ht="16.5" customHeight="1" x14ac:dyDescent="0.2">
      <c r="A92" s="37"/>
      <c r="B92" s="38"/>
      <c r="C92" s="182" t="s">
        <v>88</v>
      </c>
      <c r="D92" s="182" t="s">
        <v>173</v>
      </c>
      <c r="E92" s="183" t="s">
        <v>1152</v>
      </c>
      <c r="F92" s="184" t="s">
        <v>1153</v>
      </c>
      <c r="G92" s="185" t="s">
        <v>176</v>
      </c>
      <c r="H92" s="186">
        <v>1</v>
      </c>
      <c r="I92" s="187"/>
      <c r="J92" s="188">
        <f>ROUND(I92*H92,2)</f>
        <v>0</v>
      </c>
      <c r="K92" s="184" t="s">
        <v>177</v>
      </c>
      <c r="L92" s="42"/>
      <c r="M92" s="189" t="s">
        <v>79</v>
      </c>
      <c r="N92" s="190" t="s">
        <v>51</v>
      </c>
      <c r="O92" s="67"/>
      <c r="P92" s="191">
        <f>O92*H92</f>
        <v>0</v>
      </c>
      <c r="Q92" s="191">
        <v>5.8000000000000003E-2</v>
      </c>
      <c r="R92" s="191">
        <f>Q92*H92</f>
        <v>5.8000000000000003E-2</v>
      </c>
      <c r="S92" s="191">
        <v>0</v>
      </c>
      <c r="T92" s="192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193" t="s">
        <v>178</v>
      </c>
      <c r="AT92" s="193" t="s">
        <v>173</v>
      </c>
      <c r="AU92" s="193" t="s">
        <v>90</v>
      </c>
      <c r="AY92" s="19" t="s">
        <v>171</v>
      </c>
      <c r="BE92" s="194">
        <f>IF(N92="základní",J92,0)</f>
        <v>0</v>
      </c>
      <c r="BF92" s="194">
        <f>IF(N92="snížená",J92,0)</f>
        <v>0</v>
      </c>
      <c r="BG92" s="194">
        <f>IF(N92="zákl. přenesená",J92,0)</f>
        <v>0</v>
      </c>
      <c r="BH92" s="194">
        <f>IF(N92="sníž. přenesená",J92,0)</f>
        <v>0</v>
      </c>
      <c r="BI92" s="194">
        <f>IF(N92="nulová",J92,0)</f>
        <v>0</v>
      </c>
      <c r="BJ92" s="19" t="s">
        <v>88</v>
      </c>
      <c r="BK92" s="194">
        <f>ROUND(I92*H92,2)</f>
        <v>0</v>
      </c>
      <c r="BL92" s="19" t="s">
        <v>178</v>
      </c>
      <c r="BM92" s="193" t="s">
        <v>1154</v>
      </c>
    </row>
    <row r="93" spans="1:65" s="13" customFormat="1" x14ac:dyDescent="0.2">
      <c r="B93" s="195"/>
      <c r="C93" s="196"/>
      <c r="D93" s="197" t="s">
        <v>180</v>
      </c>
      <c r="E93" s="198" t="s">
        <v>79</v>
      </c>
      <c r="F93" s="199" t="s">
        <v>1155</v>
      </c>
      <c r="G93" s="196"/>
      <c r="H93" s="198" t="s">
        <v>79</v>
      </c>
      <c r="I93" s="200"/>
      <c r="J93" s="196"/>
      <c r="K93" s="196"/>
      <c r="L93" s="201"/>
      <c r="M93" s="202"/>
      <c r="N93" s="203"/>
      <c r="O93" s="203"/>
      <c r="P93" s="203"/>
      <c r="Q93" s="203"/>
      <c r="R93" s="203"/>
      <c r="S93" s="203"/>
      <c r="T93" s="204"/>
      <c r="AT93" s="205" t="s">
        <v>180</v>
      </c>
      <c r="AU93" s="205" t="s">
        <v>90</v>
      </c>
      <c r="AV93" s="13" t="s">
        <v>88</v>
      </c>
      <c r="AW93" s="13" t="s">
        <v>42</v>
      </c>
      <c r="AX93" s="13" t="s">
        <v>81</v>
      </c>
      <c r="AY93" s="205" t="s">
        <v>171</v>
      </c>
    </row>
    <row r="94" spans="1:65" s="14" customFormat="1" x14ac:dyDescent="0.2">
      <c r="B94" s="206"/>
      <c r="C94" s="207"/>
      <c r="D94" s="197" t="s">
        <v>180</v>
      </c>
      <c r="E94" s="208" t="s">
        <v>79</v>
      </c>
      <c r="F94" s="209" t="s">
        <v>1156</v>
      </c>
      <c r="G94" s="207"/>
      <c r="H94" s="210">
        <v>1</v>
      </c>
      <c r="I94" s="211"/>
      <c r="J94" s="207"/>
      <c r="K94" s="207"/>
      <c r="L94" s="212"/>
      <c r="M94" s="213"/>
      <c r="N94" s="214"/>
      <c r="O94" s="214"/>
      <c r="P94" s="214"/>
      <c r="Q94" s="214"/>
      <c r="R94" s="214"/>
      <c r="S94" s="214"/>
      <c r="T94" s="215"/>
      <c r="AT94" s="216" t="s">
        <v>180</v>
      </c>
      <c r="AU94" s="216" t="s">
        <v>90</v>
      </c>
      <c r="AV94" s="14" t="s">
        <v>90</v>
      </c>
      <c r="AW94" s="14" t="s">
        <v>42</v>
      </c>
      <c r="AX94" s="14" t="s">
        <v>81</v>
      </c>
      <c r="AY94" s="216" t="s">
        <v>171</v>
      </c>
    </row>
    <row r="95" spans="1:65" s="15" customFormat="1" x14ac:dyDescent="0.2">
      <c r="B95" s="217"/>
      <c r="C95" s="218"/>
      <c r="D95" s="197" t="s">
        <v>180</v>
      </c>
      <c r="E95" s="219" t="s">
        <v>79</v>
      </c>
      <c r="F95" s="220" t="s">
        <v>183</v>
      </c>
      <c r="G95" s="218"/>
      <c r="H95" s="221">
        <v>1</v>
      </c>
      <c r="I95" s="222"/>
      <c r="J95" s="218"/>
      <c r="K95" s="218"/>
      <c r="L95" s="223"/>
      <c r="M95" s="224"/>
      <c r="N95" s="225"/>
      <c r="O95" s="225"/>
      <c r="P95" s="225"/>
      <c r="Q95" s="225"/>
      <c r="R95" s="225"/>
      <c r="S95" s="225"/>
      <c r="T95" s="226"/>
      <c r="AT95" s="227" t="s">
        <v>180</v>
      </c>
      <c r="AU95" s="227" t="s">
        <v>90</v>
      </c>
      <c r="AV95" s="15" t="s">
        <v>178</v>
      </c>
      <c r="AW95" s="15" t="s">
        <v>42</v>
      </c>
      <c r="AX95" s="15" t="s">
        <v>88</v>
      </c>
      <c r="AY95" s="227" t="s">
        <v>171</v>
      </c>
    </row>
    <row r="96" spans="1:65" s="2" customFormat="1" ht="16.5" customHeight="1" x14ac:dyDescent="0.2">
      <c r="A96" s="37"/>
      <c r="B96" s="38"/>
      <c r="C96" s="182" t="s">
        <v>90</v>
      </c>
      <c r="D96" s="182" t="s">
        <v>173</v>
      </c>
      <c r="E96" s="183" t="s">
        <v>1157</v>
      </c>
      <c r="F96" s="184" t="s">
        <v>1158</v>
      </c>
      <c r="G96" s="185" t="s">
        <v>176</v>
      </c>
      <c r="H96" s="186">
        <v>1</v>
      </c>
      <c r="I96" s="187"/>
      <c r="J96" s="188">
        <f>ROUND(I96*H96,2)</f>
        <v>0</v>
      </c>
      <c r="K96" s="184" t="s">
        <v>177</v>
      </c>
      <c r="L96" s="42"/>
      <c r="M96" s="189" t="s">
        <v>79</v>
      </c>
      <c r="N96" s="190" t="s">
        <v>51</v>
      </c>
      <c r="O96" s="67"/>
      <c r="P96" s="191">
        <f>O96*H96</f>
        <v>0</v>
      </c>
      <c r="Q96" s="191">
        <v>0</v>
      </c>
      <c r="R96" s="191">
        <f>Q96*H96</f>
        <v>0</v>
      </c>
      <c r="S96" s="191">
        <v>0</v>
      </c>
      <c r="T96" s="192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193" t="s">
        <v>178</v>
      </c>
      <c r="AT96" s="193" t="s">
        <v>173</v>
      </c>
      <c r="AU96" s="193" t="s">
        <v>90</v>
      </c>
      <c r="AY96" s="19" t="s">
        <v>171</v>
      </c>
      <c r="BE96" s="194">
        <f>IF(N96="základní",J96,0)</f>
        <v>0</v>
      </c>
      <c r="BF96" s="194">
        <f>IF(N96="snížená",J96,0)</f>
        <v>0</v>
      </c>
      <c r="BG96" s="194">
        <f>IF(N96="zákl. přenesená",J96,0)</f>
        <v>0</v>
      </c>
      <c r="BH96" s="194">
        <f>IF(N96="sníž. přenesená",J96,0)</f>
        <v>0</v>
      </c>
      <c r="BI96" s="194">
        <f>IF(N96="nulová",J96,0)</f>
        <v>0</v>
      </c>
      <c r="BJ96" s="19" t="s">
        <v>88</v>
      </c>
      <c r="BK96" s="194">
        <f>ROUND(I96*H96,2)</f>
        <v>0</v>
      </c>
      <c r="BL96" s="19" t="s">
        <v>178</v>
      </c>
      <c r="BM96" s="193" t="s">
        <v>1159</v>
      </c>
    </row>
    <row r="97" spans="1:65" s="13" customFormat="1" x14ac:dyDescent="0.2">
      <c r="B97" s="195"/>
      <c r="C97" s="196"/>
      <c r="D97" s="197" t="s">
        <v>180</v>
      </c>
      <c r="E97" s="198" t="s">
        <v>79</v>
      </c>
      <c r="F97" s="199" t="s">
        <v>1155</v>
      </c>
      <c r="G97" s="196"/>
      <c r="H97" s="198" t="s">
        <v>79</v>
      </c>
      <c r="I97" s="200"/>
      <c r="J97" s="196"/>
      <c r="K97" s="196"/>
      <c r="L97" s="201"/>
      <c r="M97" s="202"/>
      <c r="N97" s="203"/>
      <c r="O97" s="203"/>
      <c r="P97" s="203"/>
      <c r="Q97" s="203"/>
      <c r="R97" s="203"/>
      <c r="S97" s="203"/>
      <c r="T97" s="204"/>
      <c r="AT97" s="205" t="s">
        <v>180</v>
      </c>
      <c r="AU97" s="205" t="s">
        <v>90</v>
      </c>
      <c r="AV97" s="13" t="s">
        <v>88</v>
      </c>
      <c r="AW97" s="13" t="s">
        <v>42</v>
      </c>
      <c r="AX97" s="13" t="s">
        <v>81</v>
      </c>
      <c r="AY97" s="205" t="s">
        <v>171</v>
      </c>
    </row>
    <row r="98" spans="1:65" s="14" customFormat="1" x14ac:dyDescent="0.2">
      <c r="B98" s="206"/>
      <c r="C98" s="207"/>
      <c r="D98" s="197" t="s">
        <v>180</v>
      </c>
      <c r="E98" s="208" t="s">
        <v>79</v>
      </c>
      <c r="F98" s="209" t="s">
        <v>1156</v>
      </c>
      <c r="G98" s="207"/>
      <c r="H98" s="210">
        <v>1</v>
      </c>
      <c r="I98" s="211"/>
      <c r="J98" s="207"/>
      <c r="K98" s="207"/>
      <c r="L98" s="212"/>
      <c r="M98" s="213"/>
      <c r="N98" s="214"/>
      <c r="O98" s="214"/>
      <c r="P98" s="214"/>
      <c r="Q98" s="214"/>
      <c r="R98" s="214"/>
      <c r="S98" s="214"/>
      <c r="T98" s="215"/>
      <c r="AT98" s="216" t="s">
        <v>180</v>
      </c>
      <c r="AU98" s="216" t="s">
        <v>90</v>
      </c>
      <c r="AV98" s="14" t="s">
        <v>90</v>
      </c>
      <c r="AW98" s="14" t="s">
        <v>42</v>
      </c>
      <c r="AX98" s="14" t="s">
        <v>81</v>
      </c>
      <c r="AY98" s="216" t="s">
        <v>171</v>
      </c>
    </row>
    <row r="99" spans="1:65" s="15" customFormat="1" x14ac:dyDescent="0.2">
      <c r="B99" s="217"/>
      <c r="C99" s="218"/>
      <c r="D99" s="197" t="s">
        <v>180</v>
      </c>
      <c r="E99" s="219" t="s">
        <v>79</v>
      </c>
      <c r="F99" s="220" t="s">
        <v>183</v>
      </c>
      <c r="G99" s="218"/>
      <c r="H99" s="221">
        <v>1</v>
      </c>
      <c r="I99" s="222"/>
      <c r="J99" s="218"/>
      <c r="K99" s="218"/>
      <c r="L99" s="223"/>
      <c r="M99" s="224"/>
      <c r="N99" s="225"/>
      <c r="O99" s="225"/>
      <c r="P99" s="225"/>
      <c r="Q99" s="225"/>
      <c r="R99" s="225"/>
      <c r="S99" s="225"/>
      <c r="T99" s="226"/>
      <c r="AT99" s="227" t="s">
        <v>180</v>
      </c>
      <c r="AU99" s="227" t="s">
        <v>90</v>
      </c>
      <c r="AV99" s="15" t="s">
        <v>178</v>
      </c>
      <c r="AW99" s="15" t="s">
        <v>42</v>
      </c>
      <c r="AX99" s="15" t="s">
        <v>88</v>
      </c>
      <c r="AY99" s="227" t="s">
        <v>171</v>
      </c>
    </row>
    <row r="100" spans="1:65" s="2" customFormat="1" ht="49.15" customHeight="1" x14ac:dyDescent="0.2">
      <c r="A100" s="37"/>
      <c r="B100" s="38"/>
      <c r="C100" s="182" t="s">
        <v>193</v>
      </c>
      <c r="D100" s="182" t="s">
        <v>173</v>
      </c>
      <c r="E100" s="183" t="s">
        <v>1160</v>
      </c>
      <c r="F100" s="184" t="s">
        <v>1161</v>
      </c>
      <c r="G100" s="185" t="s">
        <v>211</v>
      </c>
      <c r="H100" s="186">
        <v>52</v>
      </c>
      <c r="I100" s="187"/>
      <c r="J100" s="188">
        <f>ROUND(I100*H100,2)</f>
        <v>0</v>
      </c>
      <c r="K100" s="184" t="s">
        <v>196</v>
      </c>
      <c r="L100" s="42"/>
      <c r="M100" s="189" t="s">
        <v>79</v>
      </c>
      <c r="N100" s="190" t="s">
        <v>51</v>
      </c>
      <c r="O100" s="67"/>
      <c r="P100" s="191">
        <f>O100*H100</f>
        <v>0</v>
      </c>
      <c r="Q100" s="191">
        <v>1.269E-2</v>
      </c>
      <c r="R100" s="191">
        <f>Q100*H100</f>
        <v>0.65988000000000002</v>
      </c>
      <c r="S100" s="191">
        <v>0</v>
      </c>
      <c r="T100" s="192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193" t="s">
        <v>178</v>
      </c>
      <c r="AT100" s="193" t="s">
        <v>173</v>
      </c>
      <c r="AU100" s="193" t="s">
        <v>90</v>
      </c>
      <c r="AY100" s="19" t="s">
        <v>171</v>
      </c>
      <c r="BE100" s="194">
        <f>IF(N100="základní",J100,0)</f>
        <v>0</v>
      </c>
      <c r="BF100" s="194">
        <f>IF(N100="snížená",J100,0)</f>
        <v>0</v>
      </c>
      <c r="BG100" s="194">
        <f>IF(N100="zákl. přenesená",J100,0)</f>
        <v>0</v>
      </c>
      <c r="BH100" s="194">
        <f>IF(N100="sníž. přenesená",J100,0)</f>
        <v>0</v>
      </c>
      <c r="BI100" s="194">
        <f>IF(N100="nulová",J100,0)</f>
        <v>0</v>
      </c>
      <c r="BJ100" s="19" t="s">
        <v>88</v>
      </c>
      <c r="BK100" s="194">
        <f>ROUND(I100*H100,2)</f>
        <v>0</v>
      </c>
      <c r="BL100" s="19" t="s">
        <v>178</v>
      </c>
      <c r="BM100" s="193" t="s">
        <v>1162</v>
      </c>
    </row>
    <row r="101" spans="1:65" s="2" customFormat="1" x14ac:dyDescent="0.2">
      <c r="A101" s="37"/>
      <c r="B101" s="38"/>
      <c r="C101" s="39"/>
      <c r="D101" s="228" t="s">
        <v>198</v>
      </c>
      <c r="E101" s="39"/>
      <c r="F101" s="229" t="s">
        <v>1163</v>
      </c>
      <c r="G101" s="39"/>
      <c r="H101" s="39"/>
      <c r="I101" s="230"/>
      <c r="J101" s="39"/>
      <c r="K101" s="39"/>
      <c r="L101" s="42"/>
      <c r="M101" s="231"/>
      <c r="N101" s="232"/>
      <c r="O101" s="67"/>
      <c r="P101" s="67"/>
      <c r="Q101" s="67"/>
      <c r="R101" s="67"/>
      <c r="S101" s="67"/>
      <c r="T101" s="68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9" t="s">
        <v>198</v>
      </c>
      <c r="AU101" s="19" t="s">
        <v>90</v>
      </c>
    </row>
    <row r="102" spans="1:65" s="13" customFormat="1" x14ac:dyDescent="0.2">
      <c r="B102" s="195"/>
      <c r="C102" s="196"/>
      <c r="D102" s="197" t="s">
        <v>180</v>
      </c>
      <c r="E102" s="198" t="s">
        <v>79</v>
      </c>
      <c r="F102" s="199" t="s">
        <v>1155</v>
      </c>
      <c r="G102" s="196"/>
      <c r="H102" s="198" t="s">
        <v>79</v>
      </c>
      <c r="I102" s="200"/>
      <c r="J102" s="196"/>
      <c r="K102" s="196"/>
      <c r="L102" s="201"/>
      <c r="M102" s="202"/>
      <c r="N102" s="203"/>
      <c r="O102" s="203"/>
      <c r="P102" s="203"/>
      <c r="Q102" s="203"/>
      <c r="R102" s="203"/>
      <c r="S102" s="203"/>
      <c r="T102" s="204"/>
      <c r="AT102" s="205" t="s">
        <v>180</v>
      </c>
      <c r="AU102" s="205" t="s">
        <v>90</v>
      </c>
      <c r="AV102" s="13" t="s">
        <v>88</v>
      </c>
      <c r="AW102" s="13" t="s">
        <v>42</v>
      </c>
      <c r="AX102" s="13" t="s">
        <v>81</v>
      </c>
      <c r="AY102" s="205" t="s">
        <v>171</v>
      </c>
    </row>
    <row r="103" spans="1:65" s="14" customFormat="1" x14ac:dyDescent="0.2">
      <c r="B103" s="206"/>
      <c r="C103" s="207"/>
      <c r="D103" s="197" t="s">
        <v>180</v>
      </c>
      <c r="E103" s="208" t="s">
        <v>79</v>
      </c>
      <c r="F103" s="209" t="s">
        <v>1164</v>
      </c>
      <c r="G103" s="207"/>
      <c r="H103" s="210">
        <v>52</v>
      </c>
      <c r="I103" s="211"/>
      <c r="J103" s="207"/>
      <c r="K103" s="207"/>
      <c r="L103" s="212"/>
      <c r="M103" s="213"/>
      <c r="N103" s="214"/>
      <c r="O103" s="214"/>
      <c r="P103" s="214"/>
      <c r="Q103" s="214"/>
      <c r="R103" s="214"/>
      <c r="S103" s="214"/>
      <c r="T103" s="215"/>
      <c r="AT103" s="216" t="s">
        <v>180</v>
      </c>
      <c r="AU103" s="216" t="s">
        <v>90</v>
      </c>
      <c r="AV103" s="14" t="s">
        <v>90</v>
      </c>
      <c r="AW103" s="14" t="s">
        <v>42</v>
      </c>
      <c r="AX103" s="14" t="s">
        <v>81</v>
      </c>
      <c r="AY103" s="216" t="s">
        <v>171</v>
      </c>
    </row>
    <row r="104" spans="1:65" s="15" customFormat="1" x14ac:dyDescent="0.2">
      <c r="B104" s="217"/>
      <c r="C104" s="218"/>
      <c r="D104" s="197" t="s">
        <v>180</v>
      </c>
      <c r="E104" s="219" t="s">
        <v>79</v>
      </c>
      <c r="F104" s="220" t="s">
        <v>183</v>
      </c>
      <c r="G104" s="218"/>
      <c r="H104" s="221">
        <v>52</v>
      </c>
      <c r="I104" s="222"/>
      <c r="J104" s="218"/>
      <c r="K104" s="218"/>
      <c r="L104" s="223"/>
      <c r="M104" s="224"/>
      <c r="N104" s="225"/>
      <c r="O104" s="225"/>
      <c r="P104" s="225"/>
      <c r="Q104" s="225"/>
      <c r="R104" s="225"/>
      <c r="S104" s="225"/>
      <c r="T104" s="226"/>
      <c r="AT104" s="227" t="s">
        <v>180</v>
      </c>
      <c r="AU104" s="227" t="s">
        <v>90</v>
      </c>
      <c r="AV104" s="15" t="s">
        <v>178</v>
      </c>
      <c r="AW104" s="15" t="s">
        <v>42</v>
      </c>
      <c r="AX104" s="15" t="s">
        <v>88</v>
      </c>
      <c r="AY104" s="227" t="s">
        <v>171</v>
      </c>
    </row>
    <row r="105" spans="1:65" s="2" customFormat="1" ht="16.5" customHeight="1" x14ac:dyDescent="0.2">
      <c r="A105" s="37"/>
      <c r="B105" s="38"/>
      <c r="C105" s="182" t="s">
        <v>178</v>
      </c>
      <c r="D105" s="182" t="s">
        <v>173</v>
      </c>
      <c r="E105" s="183" t="s">
        <v>1165</v>
      </c>
      <c r="F105" s="184" t="s">
        <v>1166</v>
      </c>
      <c r="G105" s="185" t="s">
        <v>211</v>
      </c>
      <c r="H105" s="186">
        <v>21.5</v>
      </c>
      <c r="I105" s="187"/>
      <c r="J105" s="188">
        <f>ROUND(I105*H105,2)</f>
        <v>0</v>
      </c>
      <c r="K105" s="184" t="s">
        <v>177</v>
      </c>
      <c r="L105" s="42"/>
      <c r="M105" s="189" t="s">
        <v>79</v>
      </c>
      <c r="N105" s="190" t="s">
        <v>51</v>
      </c>
      <c r="O105" s="67"/>
      <c r="P105" s="191">
        <f>O105*H105</f>
        <v>0</v>
      </c>
      <c r="Q105" s="191">
        <v>1.269E-2</v>
      </c>
      <c r="R105" s="191">
        <f>Q105*H105</f>
        <v>0.27283499999999999</v>
      </c>
      <c r="S105" s="191">
        <v>0</v>
      </c>
      <c r="T105" s="192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193" t="s">
        <v>178</v>
      </c>
      <c r="AT105" s="193" t="s">
        <v>173</v>
      </c>
      <c r="AU105" s="193" t="s">
        <v>90</v>
      </c>
      <c r="AY105" s="19" t="s">
        <v>171</v>
      </c>
      <c r="BE105" s="194">
        <f>IF(N105="základní",J105,0)</f>
        <v>0</v>
      </c>
      <c r="BF105" s="194">
        <f>IF(N105="snížená",J105,0)</f>
        <v>0</v>
      </c>
      <c r="BG105" s="194">
        <f>IF(N105="zákl. přenesená",J105,0)</f>
        <v>0</v>
      </c>
      <c r="BH105" s="194">
        <f>IF(N105="sníž. přenesená",J105,0)</f>
        <v>0</v>
      </c>
      <c r="BI105" s="194">
        <f>IF(N105="nulová",J105,0)</f>
        <v>0</v>
      </c>
      <c r="BJ105" s="19" t="s">
        <v>88</v>
      </c>
      <c r="BK105" s="194">
        <f>ROUND(I105*H105,2)</f>
        <v>0</v>
      </c>
      <c r="BL105" s="19" t="s">
        <v>178</v>
      </c>
      <c r="BM105" s="193" t="s">
        <v>1167</v>
      </c>
    </row>
    <row r="106" spans="1:65" s="13" customFormat="1" x14ac:dyDescent="0.2">
      <c r="B106" s="195"/>
      <c r="C106" s="196"/>
      <c r="D106" s="197" t="s">
        <v>180</v>
      </c>
      <c r="E106" s="198" t="s">
        <v>79</v>
      </c>
      <c r="F106" s="199" t="s">
        <v>1155</v>
      </c>
      <c r="G106" s="196"/>
      <c r="H106" s="198" t="s">
        <v>79</v>
      </c>
      <c r="I106" s="200"/>
      <c r="J106" s="196"/>
      <c r="K106" s="196"/>
      <c r="L106" s="201"/>
      <c r="M106" s="202"/>
      <c r="N106" s="203"/>
      <c r="O106" s="203"/>
      <c r="P106" s="203"/>
      <c r="Q106" s="203"/>
      <c r="R106" s="203"/>
      <c r="S106" s="203"/>
      <c r="T106" s="204"/>
      <c r="AT106" s="205" t="s">
        <v>180</v>
      </c>
      <c r="AU106" s="205" t="s">
        <v>90</v>
      </c>
      <c r="AV106" s="13" t="s">
        <v>88</v>
      </c>
      <c r="AW106" s="13" t="s">
        <v>42</v>
      </c>
      <c r="AX106" s="13" t="s">
        <v>81</v>
      </c>
      <c r="AY106" s="205" t="s">
        <v>171</v>
      </c>
    </row>
    <row r="107" spans="1:65" s="14" customFormat="1" x14ac:dyDescent="0.2">
      <c r="B107" s="206"/>
      <c r="C107" s="207"/>
      <c r="D107" s="197" t="s">
        <v>180</v>
      </c>
      <c r="E107" s="208" t="s">
        <v>79</v>
      </c>
      <c r="F107" s="209" t="s">
        <v>1168</v>
      </c>
      <c r="G107" s="207"/>
      <c r="H107" s="210">
        <v>21.5</v>
      </c>
      <c r="I107" s="211"/>
      <c r="J107" s="207"/>
      <c r="K107" s="207"/>
      <c r="L107" s="212"/>
      <c r="M107" s="213"/>
      <c r="N107" s="214"/>
      <c r="O107" s="214"/>
      <c r="P107" s="214"/>
      <c r="Q107" s="214"/>
      <c r="R107" s="214"/>
      <c r="S107" s="214"/>
      <c r="T107" s="215"/>
      <c r="AT107" s="216" t="s">
        <v>180</v>
      </c>
      <c r="AU107" s="216" t="s">
        <v>90</v>
      </c>
      <c r="AV107" s="14" t="s">
        <v>90</v>
      </c>
      <c r="AW107" s="14" t="s">
        <v>42</v>
      </c>
      <c r="AX107" s="14" t="s">
        <v>81</v>
      </c>
      <c r="AY107" s="216" t="s">
        <v>171</v>
      </c>
    </row>
    <row r="108" spans="1:65" s="15" customFormat="1" x14ac:dyDescent="0.2">
      <c r="B108" s="217"/>
      <c r="C108" s="218"/>
      <c r="D108" s="197" t="s">
        <v>180</v>
      </c>
      <c r="E108" s="219" t="s">
        <v>79</v>
      </c>
      <c r="F108" s="220" t="s">
        <v>183</v>
      </c>
      <c r="G108" s="218"/>
      <c r="H108" s="221">
        <v>21.5</v>
      </c>
      <c r="I108" s="222"/>
      <c r="J108" s="218"/>
      <c r="K108" s="218"/>
      <c r="L108" s="223"/>
      <c r="M108" s="224"/>
      <c r="N108" s="225"/>
      <c r="O108" s="225"/>
      <c r="P108" s="225"/>
      <c r="Q108" s="225"/>
      <c r="R108" s="225"/>
      <c r="S108" s="225"/>
      <c r="T108" s="226"/>
      <c r="AT108" s="227" t="s">
        <v>180</v>
      </c>
      <c r="AU108" s="227" t="s">
        <v>90</v>
      </c>
      <c r="AV108" s="15" t="s">
        <v>178</v>
      </c>
      <c r="AW108" s="15" t="s">
        <v>42</v>
      </c>
      <c r="AX108" s="15" t="s">
        <v>88</v>
      </c>
      <c r="AY108" s="227" t="s">
        <v>171</v>
      </c>
    </row>
    <row r="109" spans="1:65" s="2" customFormat="1" ht="49.15" customHeight="1" x14ac:dyDescent="0.2">
      <c r="A109" s="37"/>
      <c r="B109" s="38"/>
      <c r="C109" s="182" t="s">
        <v>208</v>
      </c>
      <c r="D109" s="182" t="s">
        <v>173</v>
      </c>
      <c r="E109" s="183" t="s">
        <v>1169</v>
      </c>
      <c r="F109" s="184" t="s">
        <v>1170</v>
      </c>
      <c r="G109" s="185" t="s">
        <v>211</v>
      </c>
      <c r="H109" s="186">
        <v>58.5</v>
      </c>
      <c r="I109" s="187"/>
      <c r="J109" s="188">
        <f>ROUND(I109*H109,2)</f>
        <v>0</v>
      </c>
      <c r="K109" s="184" t="s">
        <v>196</v>
      </c>
      <c r="L109" s="42"/>
      <c r="M109" s="189" t="s">
        <v>79</v>
      </c>
      <c r="N109" s="190" t="s">
        <v>51</v>
      </c>
      <c r="O109" s="67"/>
      <c r="P109" s="191">
        <f>O109*H109</f>
        <v>0</v>
      </c>
      <c r="Q109" s="191">
        <v>3.6900000000000002E-2</v>
      </c>
      <c r="R109" s="191">
        <f>Q109*H109</f>
        <v>2.1586500000000002</v>
      </c>
      <c r="S109" s="191">
        <v>0</v>
      </c>
      <c r="T109" s="192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193" t="s">
        <v>178</v>
      </c>
      <c r="AT109" s="193" t="s">
        <v>173</v>
      </c>
      <c r="AU109" s="193" t="s">
        <v>90</v>
      </c>
      <c r="AY109" s="19" t="s">
        <v>171</v>
      </c>
      <c r="BE109" s="194">
        <f>IF(N109="základní",J109,0)</f>
        <v>0</v>
      </c>
      <c r="BF109" s="194">
        <f>IF(N109="snížená",J109,0)</f>
        <v>0</v>
      </c>
      <c r="BG109" s="194">
        <f>IF(N109="zákl. přenesená",J109,0)</f>
        <v>0</v>
      </c>
      <c r="BH109" s="194">
        <f>IF(N109="sníž. přenesená",J109,0)</f>
        <v>0</v>
      </c>
      <c r="BI109" s="194">
        <f>IF(N109="nulová",J109,0)</f>
        <v>0</v>
      </c>
      <c r="BJ109" s="19" t="s">
        <v>88</v>
      </c>
      <c r="BK109" s="194">
        <f>ROUND(I109*H109,2)</f>
        <v>0</v>
      </c>
      <c r="BL109" s="19" t="s">
        <v>178</v>
      </c>
      <c r="BM109" s="193" t="s">
        <v>1171</v>
      </c>
    </row>
    <row r="110" spans="1:65" s="2" customFormat="1" x14ac:dyDescent="0.2">
      <c r="A110" s="37"/>
      <c r="B110" s="38"/>
      <c r="C110" s="39"/>
      <c r="D110" s="228" t="s">
        <v>198</v>
      </c>
      <c r="E110" s="39"/>
      <c r="F110" s="229" t="s">
        <v>1172</v>
      </c>
      <c r="G110" s="39"/>
      <c r="H110" s="39"/>
      <c r="I110" s="230"/>
      <c r="J110" s="39"/>
      <c r="K110" s="39"/>
      <c r="L110" s="42"/>
      <c r="M110" s="231"/>
      <c r="N110" s="232"/>
      <c r="O110" s="67"/>
      <c r="P110" s="67"/>
      <c r="Q110" s="67"/>
      <c r="R110" s="67"/>
      <c r="S110" s="67"/>
      <c r="T110" s="68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T110" s="19" t="s">
        <v>198</v>
      </c>
      <c r="AU110" s="19" t="s">
        <v>90</v>
      </c>
    </row>
    <row r="111" spans="1:65" s="13" customFormat="1" x14ac:dyDescent="0.2">
      <c r="B111" s="195"/>
      <c r="C111" s="196"/>
      <c r="D111" s="197" t="s">
        <v>180</v>
      </c>
      <c r="E111" s="198" t="s">
        <v>79</v>
      </c>
      <c r="F111" s="199" t="s">
        <v>1155</v>
      </c>
      <c r="G111" s="196"/>
      <c r="H111" s="198" t="s">
        <v>79</v>
      </c>
      <c r="I111" s="200"/>
      <c r="J111" s="196"/>
      <c r="K111" s="196"/>
      <c r="L111" s="201"/>
      <c r="M111" s="202"/>
      <c r="N111" s="203"/>
      <c r="O111" s="203"/>
      <c r="P111" s="203"/>
      <c r="Q111" s="203"/>
      <c r="R111" s="203"/>
      <c r="S111" s="203"/>
      <c r="T111" s="204"/>
      <c r="AT111" s="205" t="s">
        <v>180</v>
      </c>
      <c r="AU111" s="205" t="s">
        <v>90</v>
      </c>
      <c r="AV111" s="13" t="s">
        <v>88</v>
      </c>
      <c r="AW111" s="13" t="s">
        <v>42</v>
      </c>
      <c r="AX111" s="13" t="s">
        <v>81</v>
      </c>
      <c r="AY111" s="205" t="s">
        <v>171</v>
      </c>
    </row>
    <row r="112" spans="1:65" s="14" customFormat="1" x14ac:dyDescent="0.2">
      <c r="B112" s="206"/>
      <c r="C112" s="207"/>
      <c r="D112" s="197" t="s">
        <v>180</v>
      </c>
      <c r="E112" s="208" t="s">
        <v>79</v>
      </c>
      <c r="F112" s="209" t="s">
        <v>1173</v>
      </c>
      <c r="G112" s="207"/>
      <c r="H112" s="210">
        <v>58.5</v>
      </c>
      <c r="I112" s="211"/>
      <c r="J112" s="207"/>
      <c r="K112" s="207"/>
      <c r="L112" s="212"/>
      <c r="M112" s="213"/>
      <c r="N112" s="214"/>
      <c r="O112" s="214"/>
      <c r="P112" s="214"/>
      <c r="Q112" s="214"/>
      <c r="R112" s="214"/>
      <c r="S112" s="214"/>
      <c r="T112" s="215"/>
      <c r="AT112" s="216" t="s">
        <v>180</v>
      </c>
      <c r="AU112" s="216" t="s">
        <v>90</v>
      </c>
      <c r="AV112" s="14" t="s">
        <v>90</v>
      </c>
      <c r="AW112" s="14" t="s">
        <v>42</v>
      </c>
      <c r="AX112" s="14" t="s">
        <v>81</v>
      </c>
      <c r="AY112" s="216" t="s">
        <v>171</v>
      </c>
    </row>
    <row r="113" spans="1:65" s="15" customFormat="1" x14ac:dyDescent="0.2">
      <c r="B113" s="217"/>
      <c r="C113" s="218"/>
      <c r="D113" s="197" t="s">
        <v>180</v>
      </c>
      <c r="E113" s="219" t="s">
        <v>79</v>
      </c>
      <c r="F113" s="220" t="s">
        <v>183</v>
      </c>
      <c r="G113" s="218"/>
      <c r="H113" s="221">
        <v>58.5</v>
      </c>
      <c r="I113" s="222"/>
      <c r="J113" s="218"/>
      <c r="K113" s="218"/>
      <c r="L113" s="223"/>
      <c r="M113" s="224"/>
      <c r="N113" s="225"/>
      <c r="O113" s="225"/>
      <c r="P113" s="225"/>
      <c r="Q113" s="225"/>
      <c r="R113" s="225"/>
      <c r="S113" s="225"/>
      <c r="T113" s="226"/>
      <c r="AT113" s="227" t="s">
        <v>180</v>
      </c>
      <c r="AU113" s="227" t="s">
        <v>90</v>
      </c>
      <c r="AV113" s="15" t="s">
        <v>178</v>
      </c>
      <c r="AW113" s="15" t="s">
        <v>42</v>
      </c>
      <c r="AX113" s="15" t="s">
        <v>88</v>
      </c>
      <c r="AY113" s="227" t="s">
        <v>171</v>
      </c>
    </row>
    <row r="114" spans="1:65" s="2" customFormat="1" ht="49.15" customHeight="1" x14ac:dyDescent="0.2">
      <c r="A114" s="37"/>
      <c r="B114" s="38"/>
      <c r="C114" s="182" t="s">
        <v>217</v>
      </c>
      <c r="D114" s="182" t="s">
        <v>173</v>
      </c>
      <c r="E114" s="183" t="s">
        <v>1174</v>
      </c>
      <c r="F114" s="184" t="s">
        <v>1175</v>
      </c>
      <c r="G114" s="185" t="s">
        <v>211</v>
      </c>
      <c r="H114" s="186">
        <v>13</v>
      </c>
      <c r="I114" s="187"/>
      <c r="J114" s="188">
        <f>ROUND(I114*H114,2)</f>
        <v>0</v>
      </c>
      <c r="K114" s="184" t="s">
        <v>196</v>
      </c>
      <c r="L114" s="42"/>
      <c r="M114" s="189" t="s">
        <v>79</v>
      </c>
      <c r="N114" s="190" t="s">
        <v>51</v>
      </c>
      <c r="O114" s="67"/>
      <c r="P114" s="191">
        <f>O114*H114</f>
        <v>0</v>
      </c>
      <c r="Q114" s="191">
        <v>0.10775</v>
      </c>
      <c r="R114" s="191">
        <f>Q114*H114</f>
        <v>1.4007499999999999</v>
      </c>
      <c r="S114" s="191">
        <v>0</v>
      </c>
      <c r="T114" s="192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193" t="s">
        <v>178</v>
      </c>
      <c r="AT114" s="193" t="s">
        <v>173</v>
      </c>
      <c r="AU114" s="193" t="s">
        <v>90</v>
      </c>
      <c r="AY114" s="19" t="s">
        <v>171</v>
      </c>
      <c r="BE114" s="194">
        <f>IF(N114="základní",J114,0)</f>
        <v>0</v>
      </c>
      <c r="BF114" s="194">
        <f>IF(N114="snížená",J114,0)</f>
        <v>0</v>
      </c>
      <c r="BG114" s="194">
        <f>IF(N114="zákl. přenesená",J114,0)</f>
        <v>0</v>
      </c>
      <c r="BH114" s="194">
        <f>IF(N114="sníž. přenesená",J114,0)</f>
        <v>0</v>
      </c>
      <c r="BI114" s="194">
        <f>IF(N114="nulová",J114,0)</f>
        <v>0</v>
      </c>
      <c r="BJ114" s="19" t="s">
        <v>88</v>
      </c>
      <c r="BK114" s="194">
        <f>ROUND(I114*H114,2)</f>
        <v>0</v>
      </c>
      <c r="BL114" s="19" t="s">
        <v>178</v>
      </c>
      <c r="BM114" s="193" t="s">
        <v>1176</v>
      </c>
    </row>
    <row r="115" spans="1:65" s="2" customFormat="1" x14ac:dyDescent="0.2">
      <c r="A115" s="37"/>
      <c r="B115" s="38"/>
      <c r="C115" s="39"/>
      <c r="D115" s="228" t="s">
        <v>198</v>
      </c>
      <c r="E115" s="39"/>
      <c r="F115" s="229" t="s">
        <v>1177</v>
      </c>
      <c r="G115" s="39"/>
      <c r="H115" s="39"/>
      <c r="I115" s="230"/>
      <c r="J115" s="39"/>
      <c r="K115" s="39"/>
      <c r="L115" s="42"/>
      <c r="M115" s="231"/>
      <c r="N115" s="232"/>
      <c r="O115" s="67"/>
      <c r="P115" s="67"/>
      <c r="Q115" s="67"/>
      <c r="R115" s="67"/>
      <c r="S115" s="67"/>
      <c r="T115" s="68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19" t="s">
        <v>198</v>
      </c>
      <c r="AU115" s="19" t="s">
        <v>90</v>
      </c>
    </row>
    <row r="116" spans="1:65" s="13" customFormat="1" x14ac:dyDescent="0.2">
      <c r="B116" s="195"/>
      <c r="C116" s="196"/>
      <c r="D116" s="197" t="s">
        <v>180</v>
      </c>
      <c r="E116" s="198" t="s">
        <v>79</v>
      </c>
      <c r="F116" s="199" t="s">
        <v>1155</v>
      </c>
      <c r="G116" s="196"/>
      <c r="H116" s="198" t="s">
        <v>79</v>
      </c>
      <c r="I116" s="200"/>
      <c r="J116" s="196"/>
      <c r="K116" s="196"/>
      <c r="L116" s="201"/>
      <c r="M116" s="202"/>
      <c r="N116" s="203"/>
      <c r="O116" s="203"/>
      <c r="P116" s="203"/>
      <c r="Q116" s="203"/>
      <c r="R116" s="203"/>
      <c r="S116" s="203"/>
      <c r="T116" s="204"/>
      <c r="AT116" s="205" t="s">
        <v>180</v>
      </c>
      <c r="AU116" s="205" t="s">
        <v>90</v>
      </c>
      <c r="AV116" s="13" t="s">
        <v>88</v>
      </c>
      <c r="AW116" s="13" t="s">
        <v>42</v>
      </c>
      <c r="AX116" s="13" t="s">
        <v>81</v>
      </c>
      <c r="AY116" s="205" t="s">
        <v>171</v>
      </c>
    </row>
    <row r="117" spans="1:65" s="14" customFormat="1" x14ac:dyDescent="0.2">
      <c r="B117" s="206"/>
      <c r="C117" s="207"/>
      <c r="D117" s="197" t="s">
        <v>180</v>
      </c>
      <c r="E117" s="208" t="s">
        <v>79</v>
      </c>
      <c r="F117" s="209" t="s">
        <v>1178</v>
      </c>
      <c r="G117" s="207"/>
      <c r="H117" s="210">
        <v>13</v>
      </c>
      <c r="I117" s="211"/>
      <c r="J117" s="207"/>
      <c r="K117" s="207"/>
      <c r="L117" s="212"/>
      <c r="M117" s="213"/>
      <c r="N117" s="214"/>
      <c r="O117" s="214"/>
      <c r="P117" s="214"/>
      <c r="Q117" s="214"/>
      <c r="R117" s="214"/>
      <c r="S117" s="214"/>
      <c r="T117" s="215"/>
      <c r="AT117" s="216" t="s">
        <v>180</v>
      </c>
      <c r="AU117" s="216" t="s">
        <v>90</v>
      </c>
      <c r="AV117" s="14" t="s">
        <v>90</v>
      </c>
      <c r="AW117" s="14" t="s">
        <v>42</v>
      </c>
      <c r="AX117" s="14" t="s">
        <v>81</v>
      </c>
      <c r="AY117" s="216" t="s">
        <v>171</v>
      </c>
    </row>
    <row r="118" spans="1:65" s="15" customFormat="1" x14ac:dyDescent="0.2">
      <c r="B118" s="217"/>
      <c r="C118" s="218"/>
      <c r="D118" s="197" t="s">
        <v>180</v>
      </c>
      <c r="E118" s="219" t="s">
        <v>79</v>
      </c>
      <c r="F118" s="220" t="s">
        <v>183</v>
      </c>
      <c r="G118" s="218"/>
      <c r="H118" s="221">
        <v>13</v>
      </c>
      <c r="I118" s="222"/>
      <c r="J118" s="218"/>
      <c r="K118" s="218"/>
      <c r="L118" s="223"/>
      <c r="M118" s="224"/>
      <c r="N118" s="225"/>
      <c r="O118" s="225"/>
      <c r="P118" s="225"/>
      <c r="Q118" s="225"/>
      <c r="R118" s="225"/>
      <c r="S118" s="225"/>
      <c r="T118" s="226"/>
      <c r="AT118" s="227" t="s">
        <v>180</v>
      </c>
      <c r="AU118" s="227" t="s">
        <v>90</v>
      </c>
      <c r="AV118" s="15" t="s">
        <v>178</v>
      </c>
      <c r="AW118" s="15" t="s">
        <v>42</v>
      </c>
      <c r="AX118" s="15" t="s">
        <v>88</v>
      </c>
      <c r="AY118" s="227" t="s">
        <v>171</v>
      </c>
    </row>
    <row r="119" spans="1:65" s="2" customFormat="1" ht="37.9" customHeight="1" x14ac:dyDescent="0.2">
      <c r="A119" s="37"/>
      <c r="B119" s="38"/>
      <c r="C119" s="182" t="s">
        <v>224</v>
      </c>
      <c r="D119" s="182" t="s">
        <v>173</v>
      </c>
      <c r="E119" s="183" t="s">
        <v>1179</v>
      </c>
      <c r="F119" s="184" t="s">
        <v>1180</v>
      </c>
      <c r="G119" s="185" t="s">
        <v>119</v>
      </c>
      <c r="H119" s="186">
        <v>2170.75</v>
      </c>
      <c r="I119" s="187"/>
      <c r="J119" s="188">
        <f>ROUND(I119*H119,2)</f>
        <v>0</v>
      </c>
      <c r="K119" s="184" t="s">
        <v>196</v>
      </c>
      <c r="L119" s="42"/>
      <c r="M119" s="189" t="s">
        <v>79</v>
      </c>
      <c r="N119" s="190" t="s">
        <v>51</v>
      </c>
      <c r="O119" s="67"/>
      <c r="P119" s="191">
        <f>O119*H119</f>
        <v>0</v>
      </c>
      <c r="Q119" s="191">
        <v>4.0000000000000003E-5</v>
      </c>
      <c r="R119" s="191">
        <f>Q119*H119</f>
        <v>8.6830000000000004E-2</v>
      </c>
      <c r="S119" s="191">
        <v>0</v>
      </c>
      <c r="T119" s="192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193" t="s">
        <v>178</v>
      </c>
      <c r="AT119" s="193" t="s">
        <v>173</v>
      </c>
      <c r="AU119" s="193" t="s">
        <v>90</v>
      </c>
      <c r="AY119" s="19" t="s">
        <v>171</v>
      </c>
      <c r="BE119" s="194">
        <f>IF(N119="základní",J119,0)</f>
        <v>0</v>
      </c>
      <c r="BF119" s="194">
        <f>IF(N119="snížená",J119,0)</f>
        <v>0</v>
      </c>
      <c r="BG119" s="194">
        <f>IF(N119="zákl. přenesená",J119,0)</f>
        <v>0</v>
      </c>
      <c r="BH119" s="194">
        <f>IF(N119="sníž. přenesená",J119,0)</f>
        <v>0</v>
      </c>
      <c r="BI119" s="194">
        <f>IF(N119="nulová",J119,0)</f>
        <v>0</v>
      </c>
      <c r="BJ119" s="19" t="s">
        <v>88</v>
      </c>
      <c r="BK119" s="194">
        <f>ROUND(I119*H119,2)</f>
        <v>0</v>
      </c>
      <c r="BL119" s="19" t="s">
        <v>178</v>
      </c>
      <c r="BM119" s="193" t="s">
        <v>1181</v>
      </c>
    </row>
    <row r="120" spans="1:65" s="2" customFormat="1" x14ac:dyDescent="0.2">
      <c r="A120" s="37"/>
      <c r="B120" s="38"/>
      <c r="C120" s="39"/>
      <c r="D120" s="228" t="s">
        <v>198</v>
      </c>
      <c r="E120" s="39"/>
      <c r="F120" s="229" t="s">
        <v>1182</v>
      </c>
      <c r="G120" s="39"/>
      <c r="H120" s="39"/>
      <c r="I120" s="230"/>
      <c r="J120" s="39"/>
      <c r="K120" s="39"/>
      <c r="L120" s="42"/>
      <c r="M120" s="231"/>
      <c r="N120" s="232"/>
      <c r="O120" s="67"/>
      <c r="P120" s="67"/>
      <c r="Q120" s="67"/>
      <c r="R120" s="67"/>
      <c r="S120" s="67"/>
      <c r="T120" s="68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9" t="s">
        <v>198</v>
      </c>
      <c r="AU120" s="19" t="s">
        <v>90</v>
      </c>
    </row>
    <row r="121" spans="1:65" s="13" customFormat="1" x14ac:dyDescent="0.2">
      <c r="B121" s="195"/>
      <c r="C121" s="196"/>
      <c r="D121" s="197" t="s">
        <v>180</v>
      </c>
      <c r="E121" s="198" t="s">
        <v>79</v>
      </c>
      <c r="F121" s="199" t="s">
        <v>1155</v>
      </c>
      <c r="G121" s="196"/>
      <c r="H121" s="198" t="s">
        <v>79</v>
      </c>
      <c r="I121" s="200"/>
      <c r="J121" s="196"/>
      <c r="K121" s="196"/>
      <c r="L121" s="201"/>
      <c r="M121" s="202"/>
      <c r="N121" s="203"/>
      <c r="O121" s="203"/>
      <c r="P121" s="203"/>
      <c r="Q121" s="203"/>
      <c r="R121" s="203"/>
      <c r="S121" s="203"/>
      <c r="T121" s="204"/>
      <c r="AT121" s="205" t="s">
        <v>180</v>
      </c>
      <c r="AU121" s="205" t="s">
        <v>90</v>
      </c>
      <c r="AV121" s="13" t="s">
        <v>88</v>
      </c>
      <c r="AW121" s="13" t="s">
        <v>42</v>
      </c>
      <c r="AX121" s="13" t="s">
        <v>81</v>
      </c>
      <c r="AY121" s="205" t="s">
        <v>171</v>
      </c>
    </row>
    <row r="122" spans="1:65" s="14" customFormat="1" x14ac:dyDescent="0.2">
      <c r="B122" s="206"/>
      <c r="C122" s="207"/>
      <c r="D122" s="197" t="s">
        <v>180</v>
      </c>
      <c r="E122" s="208" t="s">
        <v>79</v>
      </c>
      <c r="F122" s="209" t="s">
        <v>1183</v>
      </c>
      <c r="G122" s="207"/>
      <c r="H122" s="210">
        <v>805.35</v>
      </c>
      <c r="I122" s="211"/>
      <c r="J122" s="207"/>
      <c r="K122" s="207"/>
      <c r="L122" s="212"/>
      <c r="M122" s="213"/>
      <c r="N122" s="214"/>
      <c r="O122" s="214"/>
      <c r="P122" s="214"/>
      <c r="Q122" s="214"/>
      <c r="R122" s="214"/>
      <c r="S122" s="214"/>
      <c r="T122" s="215"/>
      <c r="AT122" s="216" t="s">
        <v>180</v>
      </c>
      <c r="AU122" s="216" t="s">
        <v>90</v>
      </c>
      <c r="AV122" s="14" t="s">
        <v>90</v>
      </c>
      <c r="AW122" s="14" t="s">
        <v>42</v>
      </c>
      <c r="AX122" s="14" t="s">
        <v>81</v>
      </c>
      <c r="AY122" s="216" t="s">
        <v>171</v>
      </c>
    </row>
    <row r="123" spans="1:65" s="14" customFormat="1" x14ac:dyDescent="0.2">
      <c r="B123" s="206"/>
      <c r="C123" s="207"/>
      <c r="D123" s="197" t="s">
        <v>180</v>
      </c>
      <c r="E123" s="208" t="s">
        <v>79</v>
      </c>
      <c r="F123" s="209" t="s">
        <v>1184</v>
      </c>
      <c r="G123" s="207"/>
      <c r="H123" s="210">
        <v>195</v>
      </c>
      <c r="I123" s="211"/>
      <c r="J123" s="207"/>
      <c r="K123" s="207"/>
      <c r="L123" s="212"/>
      <c r="M123" s="213"/>
      <c r="N123" s="214"/>
      <c r="O123" s="214"/>
      <c r="P123" s="214"/>
      <c r="Q123" s="214"/>
      <c r="R123" s="214"/>
      <c r="S123" s="214"/>
      <c r="T123" s="215"/>
      <c r="AT123" s="216" t="s">
        <v>180</v>
      </c>
      <c r="AU123" s="216" t="s">
        <v>90</v>
      </c>
      <c r="AV123" s="14" t="s">
        <v>90</v>
      </c>
      <c r="AW123" s="14" t="s">
        <v>42</v>
      </c>
      <c r="AX123" s="14" t="s">
        <v>81</v>
      </c>
      <c r="AY123" s="216" t="s">
        <v>171</v>
      </c>
    </row>
    <row r="124" spans="1:65" s="14" customFormat="1" x14ac:dyDescent="0.2">
      <c r="B124" s="206"/>
      <c r="C124" s="207"/>
      <c r="D124" s="197" t="s">
        <v>180</v>
      </c>
      <c r="E124" s="208" t="s">
        <v>79</v>
      </c>
      <c r="F124" s="209" t="s">
        <v>1185</v>
      </c>
      <c r="G124" s="207"/>
      <c r="H124" s="210">
        <v>168.86</v>
      </c>
      <c r="I124" s="211"/>
      <c r="J124" s="207"/>
      <c r="K124" s="207"/>
      <c r="L124" s="212"/>
      <c r="M124" s="213"/>
      <c r="N124" s="214"/>
      <c r="O124" s="214"/>
      <c r="P124" s="214"/>
      <c r="Q124" s="214"/>
      <c r="R124" s="214"/>
      <c r="S124" s="214"/>
      <c r="T124" s="215"/>
      <c r="AT124" s="216" t="s">
        <v>180</v>
      </c>
      <c r="AU124" s="216" t="s">
        <v>90</v>
      </c>
      <c r="AV124" s="14" t="s">
        <v>90</v>
      </c>
      <c r="AW124" s="14" t="s">
        <v>42</v>
      </c>
      <c r="AX124" s="14" t="s">
        <v>81</v>
      </c>
      <c r="AY124" s="216" t="s">
        <v>171</v>
      </c>
    </row>
    <row r="125" spans="1:65" s="14" customFormat="1" x14ac:dyDescent="0.2">
      <c r="B125" s="206"/>
      <c r="C125" s="207"/>
      <c r="D125" s="197" t="s">
        <v>180</v>
      </c>
      <c r="E125" s="208" t="s">
        <v>79</v>
      </c>
      <c r="F125" s="209" t="s">
        <v>1186</v>
      </c>
      <c r="G125" s="207"/>
      <c r="H125" s="210">
        <v>204.15</v>
      </c>
      <c r="I125" s="211"/>
      <c r="J125" s="207"/>
      <c r="K125" s="207"/>
      <c r="L125" s="212"/>
      <c r="M125" s="213"/>
      <c r="N125" s="214"/>
      <c r="O125" s="214"/>
      <c r="P125" s="214"/>
      <c r="Q125" s="214"/>
      <c r="R125" s="214"/>
      <c r="S125" s="214"/>
      <c r="T125" s="215"/>
      <c r="AT125" s="216" t="s">
        <v>180</v>
      </c>
      <c r="AU125" s="216" t="s">
        <v>90</v>
      </c>
      <c r="AV125" s="14" t="s">
        <v>90</v>
      </c>
      <c r="AW125" s="14" t="s">
        <v>42</v>
      </c>
      <c r="AX125" s="14" t="s">
        <v>81</v>
      </c>
      <c r="AY125" s="216" t="s">
        <v>171</v>
      </c>
    </row>
    <row r="126" spans="1:65" s="14" customFormat="1" x14ac:dyDescent="0.2">
      <c r="B126" s="206"/>
      <c r="C126" s="207"/>
      <c r="D126" s="197" t="s">
        <v>180</v>
      </c>
      <c r="E126" s="208" t="s">
        <v>79</v>
      </c>
      <c r="F126" s="209" t="s">
        <v>1187</v>
      </c>
      <c r="G126" s="207"/>
      <c r="H126" s="210">
        <v>149.75</v>
      </c>
      <c r="I126" s="211"/>
      <c r="J126" s="207"/>
      <c r="K126" s="207"/>
      <c r="L126" s="212"/>
      <c r="M126" s="213"/>
      <c r="N126" s="214"/>
      <c r="O126" s="214"/>
      <c r="P126" s="214"/>
      <c r="Q126" s="214"/>
      <c r="R126" s="214"/>
      <c r="S126" s="214"/>
      <c r="T126" s="215"/>
      <c r="AT126" s="216" t="s">
        <v>180</v>
      </c>
      <c r="AU126" s="216" t="s">
        <v>90</v>
      </c>
      <c r="AV126" s="14" t="s">
        <v>90</v>
      </c>
      <c r="AW126" s="14" t="s">
        <v>42</v>
      </c>
      <c r="AX126" s="14" t="s">
        <v>81</v>
      </c>
      <c r="AY126" s="216" t="s">
        <v>171</v>
      </c>
    </row>
    <row r="127" spans="1:65" s="14" customFormat="1" x14ac:dyDescent="0.2">
      <c r="B127" s="206"/>
      <c r="C127" s="207"/>
      <c r="D127" s="197" t="s">
        <v>180</v>
      </c>
      <c r="E127" s="208" t="s">
        <v>79</v>
      </c>
      <c r="F127" s="209" t="s">
        <v>1188</v>
      </c>
      <c r="G127" s="207"/>
      <c r="H127" s="210">
        <v>207.8</v>
      </c>
      <c r="I127" s="211"/>
      <c r="J127" s="207"/>
      <c r="K127" s="207"/>
      <c r="L127" s="212"/>
      <c r="M127" s="213"/>
      <c r="N127" s="214"/>
      <c r="O127" s="214"/>
      <c r="P127" s="214"/>
      <c r="Q127" s="214"/>
      <c r="R127" s="214"/>
      <c r="S127" s="214"/>
      <c r="T127" s="215"/>
      <c r="AT127" s="216" t="s">
        <v>180</v>
      </c>
      <c r="AU127" s="216" t="s">
        <v>90</v>
      </c>
      <c r="AV127" s="14" t="s">
        <v>90</v>
      </c>
      <c r="AW127" s="14" t="s">
        <v>42</v>
      </c>
      <c r="AX127" s="14" t="s">
        <v>81</v>
      </c>
      <c r="AY127" s="216" t="s">
        <v>171</v>
      </c>
    </row>
    <row r="128" spans="1:65" s="14" customFormat="1" x14ac:dyDescent="0.2">
      <c r="B128" s="206"/>
      <c r="C128" s="207"/>
      <c r="D128" s="197" t="s">
        <v>180</v>
      </c>
      <c r="E128" s="208" t="s">
        <v>79</v>
      </c>
      <c r="F128" s="209" t="s">
        <v>1189</v>
      </c>
      <c r="G128" s="207"/>
      <c r="H128" s="210">
        <v>61.7</v>
      </c>
      <c r="I128" s="211"/>
      <c r="J128" s="207"/>
      <c r="K128" s="207"/>
      <c r="L128" s="212"/>
      <c r="M128" s="213"/>
      <c r="N128" s="214"/>
      <c r="O128" s="214"/>
      <c r="P128" s="214"/>
      <c r="Q128" s="214"/>
      <c r="R128" s="214"/>
      <c r="S128" s="214"/>
      <c r="T128" s="215"/>
      <c r="AT128" s="216" t="s">
        <v>180</v>
      </c>
      <c r="AU128" s="216" t="s">
        <v>90</v>
      </c>
      <c r="AV128" s="14" t="s">
        <v>90</v>
      </c>
      <c r="AW128" s="14" t="s">
        <v>42</v>
      </c>
      <c r="AX128" s="14" t="s">
        <v>81</v>
      </c>
      <c r="AY128" s="216" t="s">
        <v>171</v>
      </c>
    </row>
    <row r="129" spans="1:65" s="14" customFormat="1" x14ac:dyDescent="0.2">
      <c r="B129" s="206"/>
      <c r="C129" s="207"/>
      <c r="D129" s="197" t="s">
        <v>180</v>
      </c>
      <c r="E129" s="208" t="s">
        <v>79</v>
      </c>
      <c r="F129" s="209" t="s">
        <v>1190</v>
      </c>
      <c r="G129" s="207"/>
      <c r="H129" s="210">
        <v>242.66</v>
      </c>
      <c r="I129" s="211"/>
      <c r="J129" s="207"/>
      <c r="K129" s="207"/>
      <c r="L129" s="212"/>
      <c r="M129" s="213"/>
      <c r="N129" s="214"/>
      <c r="O129" s="214"/>
      <c r="P129" s="214"/>
      <c r="Q129" s="214"/>
      <c r="R129" s="214"/>
      <c r="S129" s="214"/>
      <c r="T129" s="215"/>
      <c r="AT129" s="216" t="s">
        <v>180</v>
      </c>
      <c r="AU129" s="216" t="s">
        <v>90</v>
      </c>
      <c r="AV129" s="14" t="s">
        <v>90</v>
      </c>
      <c r="AW129" s="14" t="s">
        <v>42</v>
      </c>
      <c r="AX129" s="14" t="s">
        <v>81</v>
      </c>
      <c r="AY129" s="216" t="s">
        <v>171</v>
      </c>
    </row>
    <row r="130" spans="1:65" s="14" customFormat="1" x14ac:dyDescent="0.2">
      <c r="B130" s="206"/>
      <c r="C130" s="207"/>
      <c r="D130" s="197" t="s">
        <v>180</v>
      </c>
      <c r="E130" s="208" t="s">
        <v>79</v>
      </c>
      <c r="F130" s="209" t="s">
        <v>1191</v>
      </c>
      <c r="G130" s="207"/>
      <c r="H130" s="210">
        <v>327.92</v>
      </c>
      <c r="I130" s="211"/>
      <c r="J130" s="207"/>
      <c r="K130" s="207"/>
      <c r="L130" s="212"/>
      <c r="M130" s="213"/>
      <c r="N130" s="214"/>
      <c r="O130" s="214"/>
      <c r="P130" s="214"/>
      <c r="Q130" s="214"/>
      <c r="R130" s="214"/>
      <c r="S130" s="214"/>
      <c r="T130" s="215"/>
      <c r="AT130" s="216" t="s">
        <v>180</v>
      </c>
      <c r="AU130" s="216" t="s">
        <v>90</v>
      </c>
      <c r="AV130" s="14" t="s">
        <v>90</v>
      </c>
      <c r="AW130" s="14" t="s">
        <v>42</v>
      </c>
      <c r="AX130" s="14" t="s">
        <v>81</v>
      </c>
      <c r="AY130" s="216" t="s">
        <v>171</v>
      </c>
    </row>
    <row r="131" spans="1:65" s="13" customFormat="1" x14ac:dyDescent="0.2">
      <c r="B131" s="195"/>
      <c r="C131" s="196"/>
      <c r="D131" s="197" t="s">
        <v>180</v>
      </c>
      <c r="E131" s="198" t="s">
        <v>79</v>
      </c>
      <c r="F131" s="199" t="s">
        <v>1192</v>
      </c>
      <c r="G131" s="196"/>
      <c r="H131" s="198" t="s">
        <v>79</v>
      </c>
      <c r="I131" s="200"/>
      <c r="J131" s="196"/>
      <c r="K131" s="196"/>
      <c r="L131" s="201"/>
      <c r="M131" s="202"/>
      <c r="N131" s="203"/>
      <c r="O131" s="203"/>
      <c r="P131" s="203"/>
      <c r="Q131" s="203"/>
      <c r="R131" s="203"/>
      <c r="S131" s="203"/>
      <c r="T131" s="204"/>
      <c r="AT131" s="205" t="s">
        <v>180</v>
      </c>
      <c r="AU131" s="205" t="s">
        <v>90</v>
      </c>
      <c r="AV131" s="13" t="s">
        <v>88</v>
      </c>
      <c r="AW131" s="13" t="s">
        <v>42</v>
      </c>
      <c r="AX131" s="13" t="s">
        <v>81</v>
      </c>
      <c r="AY131" s="205" t="s">
        <v>171</v>
      </c>
    </row>
    <row r="132" spans="1:65" s="14" customFormat="1" x14ac:dyDescent="0.2">
      <c r="B132" s="206"/>
      <c r="C132" s="207"/>
      <c r="D132" s="197" t="s">
        <v>180</v>
      </c>
      <c r="E132" s="208" t="s">
        <v>79</v>
      </c>
      <c r="F132" s="209" t="s">
        <v>1193</v>
      </c>
      <c r="G132" s="207"/>
      <c r="H132" s="210">
        <v>-178.79</v>
      </c>
      <c r="I132" s="211"/>
      <c r="J132" s="207"/>
      <c r="K132" s="207"/>
      <c r="L132" s="212"/>
      <c r="M132" s="213"/>
      <c r="N132" s="214"/>
      <c r="O132" s="214"/>
      <c r="P132" s="214"/>
      <c r="Q132" s="214"/>
      <c r="R132" s="214"/>
      <c r="S132" s="214"/>
      <c r="T132" s="215"/>
      <c r="AT132" s="216" t="s">
        <v>180</v>
      </c>
      <c r="AU132" s="216" t="s">
        <v>90</v>
      </c>
      <c r="AV132" s="14" t="s">
        <v>90</v>
      </c>
      <c r="AW132" s="14" t="s">
        <v>42</v>
      </c>
      <c r="AX132" s="14" t="s">
        <v>81</v>
      </c>
      <c r="AY132" s="216" t="s">
        <v>171</v>
      </c>
    </row>
    <row r="133" spans="1:65" s="14" customFormat="1" x14ac:dyDescent="0.2">
      <c r="B133" s="206"/>
      <c r="C133" s="207"/>
      <c r="D133" s="197" t="s">
        <v>180</v>
      </c>
      <c r="E133" s="208" t="s">
        <v>79</v>
      </c>
      <c r="F133" s="209" t="s">
        <v>1194</v>
      </c>
      <c r="G133" s="207"/>
      <c r="H133" s="210">
        <v>-13.65</v>
      </c>
      <c r="I133" s="211"/>
      <c r="J133" s="207"/>
      <c r="K133" s="207"/>
      <c r="L133" s="212"/>
      <c r="M133" s="213"/>
      <c r="N133" s="214"/>
      <c r="O133" s="214"/>
      <c r="P133" s="214"/>
      <c r="Q133" s="214"/>
      <c r="R133" s="214"/>
      <c r="S133" s="214"/>
      <c r="T133" s="215"/>
      <c r="AT133" s="216" t="s">
        <v>180</v>
      </c>
      <c r="AU133" s="216" t="s">
        <v>90</v>
      </c>
      <c r="AV133" s="14" t="s">
        <v>90</v>
      </c>
      <c r="AW133" s="14" t="s">
        <v>42</v>
      </c>
      <c r="AX133" s="14" t="s">
        <v>81</v>
      </c>
      <c r="AY133" s="216" t="s">
        <v>171</v>
      </c>
    </row>
    <row r="134" spans="1:65" s="15" customFormat="1" x14ac:dyDescent="0.2">
      <c r="B134" s="217"/>
      <c r="C134" s="218"/>
      <c r="D134" s="197" t="s">
        <v>180</v>
      </c>
      <c r="E134" s="219" t="s">
        <v>1147</v>
      </c>
      <c r="F134" s="220" t="s">
        <v>183</v>
      </c>
      <c r="G134" s="218"/>
      <c r="H134" s="221">
        <v>2170.75</v>
      </c>
      <c r="I134" s="222"/>
      <c r="J134" s="218"/>
      <c r="K134" s="218"/>
      <c r="L134" s="223"/>
      <c r="M134" s="224"/>
      <c r="N134" s="225"/>
      <c r="O134" s="225"/>
      <c r="P134" s="225"/>
      <c r="Q134" s="225"/>
      <c r="R134" s="225"/>
      <c r="S134" s="225"/>
      <c r="T134" s="226"/>
      <c r="AT134" s="227" t="s">
        <v>180</v>
      </c>
      <c r="AU134" s="227" t="s">
        <v>90</v>
      </c>
      <c r="AV134" s="15" t="s">
        <v>178</v>
      </c>
      <c r="AW134" s="15" t="s">
        <v>42</v>
      </c>
      <c r="AX134" s="15" t="s">
        <v>88</v>
      </c>
      <c r="AY134" s="227" t="s">
        <v>171</v>
      </c>
    </row>
    <row r="135" spans="1:65" s="2" customFormat="1" ht="24.2" customHeight="1" x14ac:dyDescent="0.2">
      <c r="A135" s="37"/>
      <c r="B135" s="38"/>
      <c r="C135" s="182" t="s">
        <v>205</v>
      </c>
      <c r="D135" s="182" t="s">
        <v>173</v>
      </c>
      <c r="E135" s="183" t="s">
        <v>1195</v>
      </c>
      <c r="F135" s="184" t="s">
        <v>1196</v>
      </c>
      <c r="G135" s="185" t="s">
        <v>211</v>
      </c>
      <c r="H135" s="186">
        <v>331</v>
      </c>
      <c r="I135" s="187"/>
      <c r="J135" s="188">
        <f>ROUND(I135*H135,2)</f>
        <v>0</v>
      </c>
      <c r="K135" s="184" t="s">
        <v>196</v>
      </c>
      <c r="L135" s="42"/>
      <c r="M135" s="189" t="s">
        <v>79</v>
      </c>
      <c r="N135" s="190" t="s">
        <v>51</v>
      </c>
      <c r="O135" s="67"/>
      <c r="P135" s="191">
        <f>O135*H135</f>
        <v>0</v>
      </c>
      <c r="Q135" s="191">
        <v>8.8000000000000003E-4</v>
      </c>
      <c r="R135" s="191">
        <f>Q135*H135</f>
        <v>0.29127999999999998</v>
      </c>
      <c r="S135" s="191">
        <v>0</v>
      </c>
      <c r="T135" s="192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93" t="s">
        <v>178</v>
      </c>
      <c r="AT135" s="193" t="s">
        <v>173</v>
      </c>
      <c r="AU135" s="193" t="s">
        <v>90</v>
      </c>
      <c r="AY135" s="19" t="s">
        <v>171</v>
      </c>
      <c r="BE135" s="194">
        <f>IF(N135="základní",J135,0)</f>
        <v>0</v>
      </c>
      <c r="BF135" s="194">
        <f>IF(N135="snížená",J135,0)</f>
        <v>0</v>
      </c>
      <c r="BG135" s="194">
        <f>IF(N135="zákl. přenesená",J135,0)</f>
        <v>0</v>
      </c>
      <c r="BH135" s="194">
        <f>IF(N135="sníž. přenesená",J135,0)</f>
        <v>0</v>
      </c>
      <c r="BI135" s="194">
        <f>IF(N135="nulová",J135,0)</f>
        <v>0</v>
      </c>
      <c r="BJ135" s="19" t="s">
        <v>88</v>
      </c>
      <c r="BK135" s="194">
        <f>ROUND(I135*H135,2)</f>
        <v>0</v>
      </c>
      <c r="BL135" s="19" t="s">
        <v>178</v>
      </c>
      <c r="BM135" s="193" t="s">
        <v>1197</v>
      </c>
    </row>
    <row r="136" spans="1:65" s="2" customFormat="1" x14ac:dyDescent="0.2">
      <c r="A136" s="37"/>
      <c r="B136" s="38"/>
      <c r="C136" s="39"/>
      <c r="D136" s="228" t="s">
        <v>198</v>
      </c>
      <c r="E136" s="39"/>
      <c r="F136" s="229" t="s">
        <v>1198</v>
      </c>
      <c r="G136" s="39"/>
      <c r="H136" s="39"/>
      <c r="I136" s="230"/>
      <c r="J136" s="39"/>
      <c r="K136" s="39"/>
      <c r="L136" s="42"/>
      <c r="M136" s="231"/>
      <c r="N136" s="232"/>
      <c r="O136" s="67"/>
      <c r="P136" s="67"/>
      <c r="Q136" s="67"/>
      <c r="R136" s="67"/>
      <c r="S136" s="67"/>
      <c r="T136" s="68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9" t="s">
        <v>198</v>
      </c>
      <c r="AU136" s="19" t="s">
        <v>90</v>
      </c>
    </row>
    <row r="137" spans="1:65" s="13" customFormat="1" x14ac:dyDescent="0.2">
      <c r="B137" s="195"/>
      <c r="C137" s="196"/>
      <c r="D137" s="197" t="s">
        <v>180</v>
      </c>
      <c r="E137" s="198" t="s">
        <v>79</v>
      </c>
      <c r="F137" s="199" t="s">
        <v>1155</v>
      </c>
      <c r="G137" s="196"/>
      <c r="H137" s="198" t="s">
        <v>79</v>
      </c>
      <c r="I137" s="200"/>
      <c r="J137" s="196"/>
      <c r="K137" s="196"/>
      <c r="L137" s="201"/>
      <c r="M137" s="202"/>
      <c r="N137" s="203"/>
      <c r="O137" s="203"/>
      <c r="P137" s="203"/>
      <c r="Q137" s="203"/>
      <c r="R137" s="203"/>
      <c r="S137" s="203"/>
      <c r="T137" s="204"/>
      <c r="AT137" s="205" t="s">
        <v>180</v>
      </c>
      <c r="AU137" s="205" t="s">
        <v>90</v>
      </c>
      <c r="AV137" s="13" t="s">
        <v>88</v>
      </c>
      <c r="AW137" s="13" t="s">
        <v>42</v>
      </c>
      <c r="AX137" s="13" t="s">
        <v>81</v>
      </c>
      <c r="AY137" s="205" t="s">
        <v>171</v>
      </c>
    </row>
    <row r="138" spans="1:65" s="13" customFormat="1" x14ac:dyDescent="0.2">
      <c r="B138" s="195"/>
      <c r="C138" s="196"/>
      <c r="D138" s="197" t="s">
        <v>180</v>
      </c>
      <c r="E138" s="198" t="s">
        <v>79</v>
      </c>
      <c r="F138" s="199" t="s">
        <v>1199</v>
      </c>
      <c r="G138" s="196"/>
      <c r="H138" s="198" t="s">
        <v>79</v>
      </c>
      <c r="I138" s="200"/>
      <c r="J138" s="196"/>
      <c r="K138" s="196"/>
      <c r="L138" s="201"/>
      <c r="M138" s="202"/>
      <c r="N138" s="203"/>
      <c r="O138" s="203"/>
      <c r="P138" s="203"/>
      <c r="Q138" s="203"/>
      <c r="R138" s="203"/>
      <c r="S138" s="203"/>
      <c r="T138" s="204"/>
      <c r="AT138" s="205" t="s">
        <v>180</v>
      </c>
      <c r="AU138" s="205" t="s">
        <v>90</v>
      </c>
      <c r="AV138" s="13" t="s">
        <v>88</v>
      </c>
      <c r="AW138" s="13" t="s">
        <v>42</v>
      </c>
      <c r="AX138" s="13" t="s">
        <v>81</v>
      </c>
      <c r="AY138" s="205" t="s">
        <v>171</v>
      </c>
    </row>
    <row r="139" spans="1:65" s="14" customFormat="1" x14ac:dyDescent="0.2">
      <c r="B139" s="206"/>
      <c r="C139" s="207"/>
      <c r="D139" s="197" t="s">
        <v>180</v>
      </c>
      <c r="E139" s="208" t="s">
        <v>79</v>
      </c>
      <c r="F139" s="209" t="s">
        <v>1200</v>
      </c>
      <c r="G139" s="207"/>
      <c r="H139" s="210">
        <v>88</v>
      </c>
      <c r="I139" s="211"/>
      <c r="J139" s="207"/>
      <c r="K139" s="207"/>
      <c r="L139" s="212"/>
      <c r="M139" s="213"/>
      <c r="N139" s="214"/>
      <c r="O139" s="214"/>
      <c r="P139" s="214"/>
      <c r="Q139" s="214"/>
      <c r="R139" s="214"/>
      <c r="S139" s="214"/>
      <c r="T139" s="215"/>
      <c r="AT139" s="216" t="s">
        <v>180</v>
      </c>
      <c r="AU139" s="216" t="s">
        <v>90</v>
      </c>
      <c r="AV139" s="14" t="s">
        <v>90</v>
      </c>
      <c r="AW139" s="14" t="s">
        <v>42</v>
      </c>
      <c r="AX139" s="14" t="s">
        <v>81</v>
      </c>
      <c r="AY139" s="216" t="s">
        <v>171</v>
      </c>
    </row>
    <row r="140" spans="1:65" s="14" customFormat="1" x14ac:dyDescent="0.2">
      <c r="B140" s="206"/>
      <c r="C140" s="207"/>
      <c r="D140" s="197" t="s">
        <v>180</v>
      </c>
      <c r="E140" s="208" t="s">
        <v>79</v>
      </c>
      <c r="F140" s="209" t="s">
        <v>1201</v>
      </c>
      <c r="G140" s="207"/>
      <c r="H140" s="210">
        <v>18</v>
      </c>
      <c r="I140" s="211"/>
      <c r="J140" s="207"/>
      <c r="K140" s="207"/>
      <c r="L140" s="212"/>
      <c r="M140" s="213"/>
      <c r="N140" s="214"/>
      <c r="O140" s="214"/>
      <c r="P140" s="214"/>
      <c r="Q140" s="214"/>
      <c r="R140" s="214"/>
      <c r="S140" s="214"/>
      <c r="T140" s="215"/>
      <c r="AT140" s="216" t="s">
        <v>180</v>
      </c>
      <c r="AU140" s="216" t="s">
        <v>90</v>
      </c>
      <c r="AV140" s="14" t="s">
        <v>90</v>
      </c>
      <c r="AW140" s="14" t="s">
        <v>42</v>
      </c>
      <c r="AX140" s="14" t="s">
        <v>81</v>
      </c>
      <c r="AY140" s="216" t="s">
        <v>171</v>
      </c>
    </row>
    <row r="141" spans="1:65" s="14" customFormat="1" x14ac:dyDescent="0.2">
      <c r="B141" s="206"/>
      <c r="C141" s="207"/>
      <c r="D141" s="197" t="s">
        <v>180</v>
      </c>
      <c r="E141" s="208" t="s">
        <v>79</v>
      </c>
      <c r="F141" s="209" t="s">
        <v>1202</v>
      </c>
      <c r="G141" s="207"/>
      <c r="H141" s="210">
        <v>81</v>
      </c>
      <c r="I141" s="211"/>
      <c r="J141" s="207"/>
      <c r="K141" s="207"/>
      <c r="L141" s="212"/>
      <c r="M141" s="213"/>
      <c r="N141" s="214"/>
      <c r="O141" s="214"/>
      <c r="P141" s="214"/>
      <c r="Q141" s="214"/>
      <c r="R141" s="214"/>
      <c r="S141" s="214"/>
      <c r="T141" s="215"/>
      <c r="AT141" s="216" t="s">
        <v>180</v>
      </c>
      <c r="AU141" s="216" t="s">
        <v>90</v>
      </c>
      <c r="AV141" s="14" t="s">
        <v>90</v>
      </c>
      <c r="AW141" s="14" t="s">
        <v>42</v>
      </c>
      <c r="AX141" s="14" t="s">
        <v>81</v>
      </c>
      <c r="AY141" s="216" t="s">
        <v>171</v>
      </c>
    </row>
    <row r="142" spans="1:65" s="14" customFormat="1" x14ac:dyDescent="0.2">
      <c r="B142" s="206"/>
      <c r="C142" s="207"/>
      <c r="D142" s="197" t="s">
        <v>180</v>
      </c>
      <c r="E142" s="208" t="s">
        <v>79</v>
      </c>
      <c r="F142" s="209" t="s">
        <v>1203</v>
      </c>
      <c r="G142" s="207"/>
      <c r="H142" s="210">
        <v>72</v>
      </c>
      <c r="I142" s="211"/>
      <c r="J142" s="207"/>
      <c r="K142" s="207"/>
      <c r="L142" s="212"/>
      <c r="M142" s="213"/>
      <c r="N142" s="214"/>
      <c r="O142" s="214"/>
      <c r="P142" s="214"/>
      <c r="Q142" s="214"/>
      <c r="R142" s="214"/>
      <c r="S142" s="214"/>
      <c r="T142" s="215"/>
      <c r="AT142" s="216" t="s">
        <v>180</v>
      </c>
      <c r="AU142" s="216" t="s">
        <v>90</v>
      </c>
      <c r="AV142" s="14" t="s">
        <v>90</v>
      </c>
      <c r="AW142" s="14" t="s">
        <v>42</v>
      </c>
      <c r="AX142" s="14" t="s">
        <v>81</v>
      </c>
      <c r="AY142" s="216" t="s">
        <v>171</v>
      </c>
    </row>
    <row r="143" spans="1:65" s="14" customFormat="1" x14ac:dyDescent="0.2">
      <c r="B143" s="206"/>
      <c r="C143" s="207"/>
      <c r="D143" s="197" t="s">
        <v>180</v>
      </c>
      <c r="E143" s="208" t="s">
        <v>79</v>
      </c>
      <c r="F143" s="209" t="s">
        <v>1204</v>
      </c>
      <c r="G143" s="207"/>
      <c r="H143" s="210">
        <v>72</v>
      </c>
      <c r="I143" s="211"/>
      <c r="J143" s="207"/>
      <c r="K143" s="207"/>
      <c r="L143" s="212"/>
      <c r="M143" s="213"/>
      <c r="N143" s="214"/>
      <c r="O143" s="214"/>
      <c r="P143" s="214"/>
      <c r="Q143" s="214"/>
      <c r="R143" s="214"/>
      <c r="S143" s="214"/>
      <c r="T143" s="215"/>
      <c r="AT143" s="216" t="s">
        <v>180</v>
      </c>
      <c r="AU143" s="216" t="s">
        <v>90</v>
      </c>
      <c r="AV143" s="14" t="s">
        <v>90</v>
      </c>
      <c r="AW143" s="14" t="s">
        <v>42</v>
      </c>
      <c r="AX143" s="14" t="s">
        <v>81</v>
      </c>
      <c r="AY143" s="216" t="s">
        <v>171</v>
      </c>
    </row>
    <row r="144" spans="1:65" s="15" customFormat="1" x14ac:dyDescent="0.2">
      <c r="B144" s="217"/>
      <c r="C144" s="218"/>
      <c r="D144" s="197" t="s">
        <v>180</v>
      </c>
      <c r="E144" s="219" t="s">
        <v>79</v>
      </c>
      <c r="F144" s="220" t="s">
        <v>183</v>
      </c>
      <c r="G144" s="218"/>
      <c r="H144" s="221">
        <v>331</v>
      </c>
      <c r="I144" s="222"/>
      <c r="J144" s="218"/>
      <c r="K144" s="218"/>
      <c r="L144" s="223"/>
      <c r="M144" s="224"/>
      <c r="N144" s="225"/>
      <c r="O144" s="225"/>
      <c r="P144" s="225"/>
      <c r="Q144" s="225"/>
      <c r="R144" s="225"/>
      <c r="S144" s="225"/>
      <c r="T144" s="226"/>
      <c r="AT144" s="227" t="s">
        <v>180</v>
      </c>
      <c r="AU144" s="227" t="s">
        <v>90</v>
      </c>
      <c r="AV144" s="15" t="s">
        <v>178</v>
      </c>
      <c r="AW144" s="15" t="s">
        <v>42</v>
      </c>
      <c r="AX144" s="15" t="s">
        <v>88</v>
      </c>
      <c r="AY144" s="227" t="s">
        <v>171</v>
      </c>
    </row>
    <row r="145" spans="1:65" s="2" customFormat="1" ht="16.5" customHeight="1" x14ac:dyDescent="0.2">
      <c r="A145" s="37"/>
      <c r="B145" s="38"/>
      <c r="C145" s="233" t="s">
        <v>236</v>
      </c>
      <c r="D145" s="233" t="s">
        <v>202</v>
      </c>
      <c r="E145" s="234" t="s">
        <v>1205</v>
      </c>
      <c r="F145" s="235" t="s">
        <v>1206</v>
      </c>
      <c r="G145" s="236" t="s">
        <v>337</v>
      </c>
      <c r="H145" s="237">
        <v>21.945</v>
      </c>
      <c r="I145" s="238"/>
      <c r="J145" s="239">
        <f>ROUND(I145*H145,2)</f>
        <v>0</v>
      </c>
      <c r="K145" s="235" t="s">
        <v>196</v>
      </c>
      <c r="L145" s="240"/>
      <c r="M145" s="241" t="s">
        <v>79</v>
      </c>
      <c r="N145" s="242" t="s">
        <v>51</v>
      </c>
      <c r="O145" s="67"/>
      <c r="P145" s="191">
        <f>O145*H145</f>
        <v>0</v>
      </c>
      <c r="Q145" s="191">
        <v>1</v>
      </c>
      <c r="R145" s="191">
        <f>Q145*H145</f>
        <v>21.945</v>
      </c>
      <c r="S145" s="191">
        <v>0</v>
      </c>
      <c r="T145" s="192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193" t="s">
        <v>205</v>
      </c>
      <c r="AT145" s="193" t="s">
        <v>202</v>
      </c>
      <c r="AU145" s="193" t="s">
        <v>90</v>
      </c>
      <c r="AY145" s="19" t="s">
        <v>171</v>
      </c>
      <c r="BE145" s="194">
        <f>IF(N145="základní",J145,0)</f>
        <v>0</v>
      </c>
      <c r="BF145" s="194">
        <f>IF(N145="snížená",J145,0)</f>
        <v>0</v>
      </c>
      <c r="BG145" s="194">
        <f>IF(N145="zákl. přenesená",J145,0)</f>
        <v>0</v>
      </c>
      <c r="BH145" s="194">
        <f>IF(N145="sníž. přenesená",J145,0)</f>
        <v>0</v>
      </c>
      <c r="BI145" s="194">
        <f>IF(N145="nulová",J145,0)</f>
        <v>0</v>
      </c>
      <c r="BJ145" s="19" t="s">
        <v>88</v>
      </c>
      <c r="BK145" s="194">
        <f>ROUND(I145*H145,2)</f>
        <v>0</v>
      </c>
      <c r="BL145" s="19" t="s">
        <v>178</v>
      </c>
      <c r="BM145" s="193" t="s">
        <v>1207</v>
      </c>
    </row>
    <row r="146" spans="1:65" s="2" customFormat="1" ht="19.5" x14ac:dyDescent="0.2">
      <c r="A146" s="37"/>
      <c r="B146" s="38"/>
      <c r="C146" s="39"/>
      <c r="D146" s="197" t="s">
        <v>697</v>
      </c>
      <c r="E146" s="39"/>
      <c r="F146" s="243" t="s">
        <v>1208</v>
      </c>
      <c r="G146" s="39"/>
      <c r="H146" s="39"/>
      <c r="I146" s="230"/>
      <c r="J146" s="39"/>
      <c r="K146" s="39"/>
      <c r="L146" s="42"/>
      <c r="M146" s="231"/>
      <c r="N146" s="232"/>
      <c r="O146" s="67"/>
      <c r="P146" s="67"/>
      <c r="Q146" s="67"/>
      <c r="R146" s="67"/>
      <c r="S146" s="67"/>
      <c r="T146" s="68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9" t="s">
        <v>697</v>
      </c>
      <c r="AU146" s="19" t="s">
        <v>90</v>
      </c>
    </row>
    <row r="147" spans="1:65" s="13" customFormat="1" x14ac:dyDescent="0.2">
      <c r="B147" s="195"/>
      <c r="C147" s="196"/>
      <c r="D147" s="197" t="s">
        <v>180</v>
      </c>
      <c r="E147" s="198" t="s">
        <v>79</v>
      </c>
      <c r="F147" s="199" t="s">
        <v>1155</v>
      </c>
      <c r="G147" s="196"/>
      <c r="H147" s="198" t="s">
        <v>79</v>
      </c>
      <c r="I147" s="200"/>
      <c r="J147" s="196"/>
      <c r="K147" s="196"/>
      <c r="L147" s="201"/>
      <c r="M147" s="202"/>
      <c r="N147" s="203"/>
      <c r="O147" s="203"/>
      <c r="P147" s="203"/>
      <c r="Q147" s="203"/>
      <c r="R147" s="203"/>
      <c r="S147" s="203"/>
      <c r="T147" s="204"/>
      <c r="AT147" s="205" t="s">
        <v>180</v>
      </c>
      <c r="AU147" s="205" t="s">
        <v>90</v>
      </c>
      <c r="AV147" s="13" t="s">
        <v>88</v>
      </c>
      <c r="AW147" s="13" t="s">
        <v>42</v>
      </c>
      <c r="AX147" s="13" t="s">
        <v>81</v>
      </c>
      <c r="AY147" s="205" t="s">
        <v>171</v>
      </c>
    </row>
    <row r="148" spans="1:65" s="13" customFormat="1" x14ac:dyDescent="0.2">
      <c r="B148" s="195"/>
      <c r="C148" s="196"/>
      <c r="D148" s="197" t="s">
        <v>180</v>
      </c>
      <c r="E148" s="198" t="s">
        <v>79</v>
      </c>
      <c r="F148" s="199" t="s">
        <v>1209</v>
      </c>
      <c r="G148" s="196"/>
      <c r="H148" s="198" t="s">
        <v>79</v>
      </c>
      <c r="I148" s="200"/>
      <c r="J148" s="196"/>
      <c r="K148" s="196"/>
      <c r="L148" s="201"/>
      <c r="M148" s="202"/>
      <c r="N148" s="203"/>
      <c r="O148" s="203"/>
      <c r="P148" s="203"/>
      <c r="Q148" s="203"/>
      <c r="R148" s="203"/>
      <c r="S148" s="203"/>
      <c r="T148" s="204"/>
      <c r="AT148" s="205" t="s">
        <v>180</v>
      </c>
      <c r="AU148" s="205" t="s">
        <v>90</v>
      </c>
      <c r="AV148" s="13" t="s">
        <v>88</v>
      </c>
      <c r="AW148" s="13" t="s">
        <v>42</v>
      </c>
      <c r="AX148" s="13" t="s">
        <v>81</v>
      </c>
      <c r="AY148" s="205" t="s">
        <v>171</v>
      </c>
    </row>
    <row r="149" spans="1:65" s="14" customFormat="1" x14ac:dyDescent="0.2">
      <c r="B149" s="206"/>
      <c r="C149" s="207"/>
      <c r="D149" s="197" t="s">
        <v>180</v>
      </c>
      <c r="E149" s="208" t="s">
        <v>79</v>
      </c>
      <c r="F149" s="209" t="s">
        <v>1210</v>
      </c>
      <c r="G149" s="207"/>
      <c r="H149" s="210">
        <v>5.8339999999999996</v>
      </c>
      <c r="I149" s="211"/>
      <c r="J149" s="207"/>
      <c r="K149" s="207"/>
      <c r="L149" s="212"/>
      <c r="M149" s="213"/>
      <c r="N149" s="214"/>
      <c r="O149" s="214"/>
      <c r="P149" s="214"/>
      <c r="Q149" s="214"/>
      <c r="R149" s="214"/>
      <c r="S149" s="214"/>
      <c r="T149" s="215"/>
      <c r="AT149" s="216" t="s">
        <v>180</v>
      </c>
      <c r="AU149" s="216" t="s">
        <v>90</v>
      </c>
      <c r="AV149" s="14" t="s">
        <v>90</v>
      </c>
      <c r="AW149" s="14" t="s">
        <v>42</v>
      </c>
      <c r="AX149" s="14" t="s">
        <v>81</v>
      </c>
      <c r="AY149" s="216" t="s">
        <v>171</v>
      </c>
    </row>
    <row r="150" spans="1:65" s="14" customFormat="1" x14ac:dyDescent="0.2">
      <c r="B150" s="206"/>
      <c r="C150" s="207"/>
      <c r="D150" s="197" t="s">
        <v>180</v>
      </c>
      <c r="E150" s="208" t="s">
        <v>79</v>
      </c>
      <c r="F150" s="209" t="s">
        <v>1211</v>
      </c>
      <c r="G150" s="207"/>
      <c r="H150" s="210">
        <v>1.1930000000000001</v>
      </c>
      <c r="I150" s="211"/>
      <c r="J150" s="207"/>
      <c r="K150" s="207"/>
      <c r="L150" s="212"/>
      <c r="M150" s="213"/>
      <c r="N150" s="214"/>
      <c r="O150" s="214"/>
      <c r="P150" s="214"/>
      <c r="Q150" s="214"/>
      <c r="R150" s="214"/>
      <c r="S150" s="214"/>
      <c r="T150" s="215"/>
      <c r="AT150" s="216" t="s">
        <v>180</v>
      </c>
      <c r="AU150" s="216" t="s">
        <v>90</v>
      </c>
      <c r="AV150" s="14" t="s">
        <v>90</v>
      </c>
      <c r="AW150" s="14" t="s">
        <v>42</v>
      </c>
      <c r="AX150" s="14" t="s">
        <v>81</v>
      </c>
      <c r="AY150" s="216" t="s">
        <v>171</v>
      </c>
    </row>
    <row r="151" spans="1:65" s="14" customFormat="1" x14ac:dyDescent="0.2">
      <c r="B151" s="206"/>
      <c r="C151" s="207"/>
      <c r="D151" s="197" t="s">
        <v>180</v>
      </c>
      <c r="E151" s="208" t="s">
        <v>79</v>
      </c>
      <c r="F151" s="209" t="s">
        <v>1212</v>
      </c>
      <c r="G151" s="207"/>
      <c r="H151" s="210">
        <v>5.37</v>
      </c>
      <c r="I151" s="211"/>
      <c r="J151" s="207"/>
      <c r="K151" s="207"/>
      <c r="L151" s="212"/>
      <c r="M151" s="213"/>
      <c r="N151" s="214"/>
      <c r="O151" s="214"/>
      <c r="P151" s="214"/>
      <c r="Q151" s="214"/>
      <c r="R151" s="214"/>
      <c r="S151" s="214"/>
      <c r="T151" s="215"/>
      <c r="AT151" s="216" t="s">
        <v>180</v>
      </c>
      <c r="AU151" s="216" t="s">
        <v>90</v>
      </c>
      <c r="AV151" s="14" t="s">
        <v>90</v>
      </c>
      <c r="AW151" s="14" t="s">
        <v>42</v>
      </c>
      <c r="AX151" s="14" t="s">
        <v>81</v>
      </c>
      <c r="AY151" s="216" t="s">
        <v>171</v>
      </c>
    </row>
    <row r="152" spans="1:65" s="14" customFormat="1" x14ac:dyDescent="0.2">
      <c r="B152" s="206"/>
      <c r="C152" s="207"/>
      <c r="D152" s="197" t="s">
        <v>180</v>
      </c>
      <c r="E152" s="208" t="s">
        <v>79</v>
      </c>
      <c r="F152" s="209" t="s">
        <v>1213</v>
      </c>
      <c r="G152" s="207"/>
      <c r="H152" s="210">
        <v>4.774</v>
      </c>
      <c r="I152" s="211"/>
      <c r="J152" s="207"/>
      <c r="K152" s="207"/>
      <c r="L152" s="212"/>
      <c r="M152" s="213"/>
      <c r="N152" s="214"/>
      <c r="O152" s="214"/>
      <c r="P152" s="214"/>
      <c r="Q152" s="214"/>
      <c r="R152" s="214"/>
      <c r="S152" s="214"/>
      <c r="T152" s="215"/>
      <c r="AT152" s="216" t="s">
        <v>180</v>
      </c>
      <c r="AU152" s="216" t="s">
        <v>90</v>
      </c>
      <c r="AV152" s="14" t="s">
        <v>90</v>
      </c>
      <c r="AW152" s="14" t="s">
        <v>42</v>
      </c>
      <c r="AX152" s="14" t="s">
        <v>81</v>
      </c>
      <c r="AY152" s="216" t="s">
        <v>171</v>
      </c>
    </row>
    <row r="153" spans="1:65" s="14" customFormat="1" x14ac:dyDescent="0.2">
      <c r="B153" s="206"/>
      <c r="C153" s="207"/>
      <c r="D153" s="197" t="s">
        <v>180</v>
      </c>
      <c r="E153" s="208" t="s">
        <v>79</v>
      </c>
      <c r="F153" s="209" t="s">
        <v>1214</v>
      </c>
      <c r="G153" s="207"/>
      <c r="H153" s="210">
        <v>4.774</v>
      </c>
      <c r="I153" s="211"/>
      <c r="J153" s="207"/>
      <c r="K153" s="207"/>
      <c r="L153" s="212"/>
      <c r="M153" s="213"/>
      <c r="N153" s="214"/>
      <c r="O153" s="214"/>
      <c r="P153" s="214"/>
      <c r="Q153" s="214"/>
      <c r="R153" s="214"/>
      <c r="S153" s="214"/>
      <c r="T153" s="215"/>
      <c r="AT153" s="216" t="s">
        <v>180</v>
      </c>
      <c r="AU153" s="216" t="s">
        <v>90</v>
      </c>
      <c r="AV153" s="14" t="s">
        <v>90</v>
      </c>
      <c r="AW153" s="14" t="s">
        <v>42</v>
      </c>
      <c r="AX153" s="14" t="s">
        <v>81</v>
      </c>
      <c r="AY153" s="216" t="s">
        <v>171</v>
      </c>
    </row>
    <row r="154" spans="1:65" s="15" customFormat="1" x14ac:dyDescent="0.2">
      <c r="B154" s="217"/>
      <c r="C154" s="218"/>
      <c r="D154" s="197" t="s">
        <v>180</v>
      </c>
      <c r="E154" s="219" t="s">
        <v>79</v>
      </c>
      <c r="F154" s="220" t="s">
        <v>183</v>
      </c>
      <c r="G154" s="218"/>
      <c r="H154" s="221">
        <v>21.945</v>
      </c>
      <c r="I154" s="222"/>
      <c r="J154" s="218"/>
      <c r="K154" s="218"/>
      <c r="L154" s="223"/>
      <c r="M154" s="224"/>
      <c r="N154" s="225"/>
      <c r="O154" s="225"/>
      <c r="P154" s="225"/>
      <c r="Q154" s="225"/>
      <c r="R154" s="225"/>
      <c r="S154" s="225"/>
      <c r="T154" s="226"/>
      <c r="AT154" s="227" t="s">
        <v>180</v>
      </c>
      <c r="AU154" s="227" t="s">
        <v>90</v>
      </c>
      <c r="AV154" s="15" t="s">
        <v>178</v>
      </c>
      <c r="AW154" s="15" t="s">
        <v>42</v>
      </c>
      <c r="AX154" s="15" t="s">
        <v>88</v>
      </c>
      <c r="AY154" s="227" t="s">
        <v>171</v>
      </c>
    </row>
    <row r="155" spans="1:65" s="2" customFormat="1" ht="16.5" customHeight="1" x14ac:dyDescent="0.2">
      <c r="A155" s="37"/>
      <c r="B155" s="38"/>
      <c r="C155" s="233" t="s">
        <v>241</v>
      </c>
      <c r="D155" s="233" t="s">
        <v>202</v>
      </c>
      <c r="E155" s="234" t="s">
        <v>1215</v>
      </c>
      <c r="F155" s="235" t="s">
        <v>1216</v>
      </c>
      <c r="G155" s="236" t="s">
        <v>119</v>
      </c>
      <c r="H155" s="237">
        <v>27.666</v>
      </c>
      <c r="I155" s="238"/>
      <c r="J155" s="239">
        <f>ROUND(I155*H155,2)</f>
        <v>0</v>
      </c>
      <c r="K155" s="235" t="s">
        <v>196</v>
      </c>
      <c r="L155" s="240"/>
      <c r="M155" s="241" t="s">
        <v>79</v>
      </c>
      <c r="N155" s="242" t="s">
        <v>51</v>
      </c>
      <c r="O155" s="67"/>
      <c r="P155" s="191">
        <f>O155*H155</f>
        <v>0</v>
      </c>
      <c r="Q155" s="191">
        <v>2.234</v>
      </c>
      <c r="R155" s="191">
        <f>Q155*H155</f>
        <v>61.805844</v>
      </c>
      <c r="S155" s="191">
        <v>0</v>
      </c>
      <c r="T155" s="192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193" t="s">
        <v>205</v>
      </c>
      <c r="AT155" s="193" t="s">
        <v>202</v>
      </c>
      <c r="AU155" s="193" t="s">
        <v>90</v>
      </c>
      <c r="AY155" s="19" t="s">
        <v>171</v>
      </c>
      <c r="BE155" s="194">
        <f>IF(N155="základní",J155,0)</f>
        <v>0</v>
      </c>
      <c r="BF155" s="194">
        <f>IF(N155="snížená",J155,0)</f>
        <v>0</v>
      </c>
      <c r="BG155" s="194">
        <f>IF(N155="zákl. přenesená",J155,0)</f>
        <v>0</v>
      </c>
      <c r="BH155" s="194">
        <f>IF(N155="sníž. přenesená",J155,0)</f>
        <v>0</v>
      </c>
      <c r="BI155" s="194">
        <f>IF(N155="nulová",J155,0)</f>
        <v>0</v>
      </c>
      <c r="BJ155" s="19" t="s">
        <v>88</v>
      </c>
      <c r="BK155" s="194">
        <f>ROUND(I155*H155,2)</f>
        <v>0</v>
      </c>
      <c r="BL155" s="19" t="s">
        <v>178</v>
      </c>
      <c r="BM155" s="193" t="s">
        <v>1217</v>
      </c>
    </row>
    <row r="156" spans="1:65" s="13" customFormat="1" x14ac:dyDescent="0.2">
      <c r="B156" s="195"/>
      <c r="C156" s="196"/>
      <c r="D156" s="197" t="s">
        <v>180</v>
      </c>
      <c r="E156" s="198" t="s">
        <v>79</v>
      </c>
      <c r="F156" s="199" t="s">
        <v>1155</v>
      </c>
      <c r="G156" s="196"/>
      <c r="H156" s="198" t="s">
        <v>79</v>
      </c>
      <c r="I156" s="200"/>
      <c r="J156" s="196"/>
      <c r="K156" s="196"/>
      <c r="L156" s="201"/>
      <c r="M156" s="202"/>
      <c r="N156" s="203"/>
      <c r="O156" s="203"/>
      <c r="P156" s="203"/>
      <c r="Q156" s="203"/>
      <c r="R156" s="203"/>
      <c r="S156" s="203"/>
      <c r="T156" s="204"/>
      <c r="AT156" s="205" t="s">
        <v>180</v>
      </c>
      <c r="AU156" s="205" t="s">
        <v>90</v>
      </c>
      <c r="AV156" s="13" t="s">
        <v>88</v>
      </c>
      <c r="AW156" s="13" t="s">
        <v>42</v>
      </c>
      <c r="AX156" s="13" t="s">
        <v>81</v>
      </c>
      <c r="AY156" s="205" t="s">
        <v>171</v>
      </c>
    </row>
    <row r="157" spans="1:65" s="13" customFormat="1" x14ac:dyDescent="0.2">
      <c r="B157" s="195"/>
      <c r="C157" s="196"/>
      <c r="D157" s="197" t="s">
        <v>180</v>
      </c>
      <c r="E157" s="198" t="s">
        <v>79</v>
      </c>
      <c r="F157" s="199" t="s">
        <v>1199</v>
      </c>
      <c r="G157" s="196"/>
      <c r="H157" s="198" t="s">
        <v>79</v>
      </c>
      <c r="I157" s="200"/>
      <c r="J157" s="196"/>
      <c r="K157" s="196"/>
      <c r="L157" s="201"/>
      <c r="M157" s="202"/>
      <c r="N157" s="203"/>
      <c r="O157" s="203"/>
      <c r="P157" s="203"/>
      <c r="Q157" s="203"/>
      <c r="R157" s="203"/>
      <c r="S157" s="203"/>
      <c r="T157" s="204"/>
      <c r="AT157" s="205" t="s">
        <v>180</v>
      </c>
      <c r="AU157" s="205" t="s">
        <v>90</v>
      </c>
      <c r="AV157" s="13" t="s">
        <v>88</v>
      </c>
      <c r="AW157" s="13" t="s">
        <v>42</v>
      </c>
      <c r="AX157" s="13" t="s">
        <v>81</v>
      </c>
      <c r="AY157" s="205" t="s">
        <v>171</v>
      </c>
    </row>
    <row r="158" spans="1:65" s="14" customFormat="1" x14ac:dyDescent="0.2">
      <c r="B158" s="206"/>
      <c r="C158" s="207"/>
      <c r="D158" s="197" t="s">
        <v>180</v>
      </c>
      <c r="E158" s="208" t="s">
        <v>79</v>
      </c>
      <c r="F158" s="209" t="s">
        <v>1218</v>
      </c>
      <c r="G158" s="207"/>
      <c r="H158" s="210">
        <v>10.294</v>
      </c>
      <c r="I158" s="211"/>
      <c r="J158" s="207"/>
      <c r="K158" s="207"/>
      <c r="L158" s="212"/>
      <c r="M158" s="213"/>
      <c r="N158" s="214"/>
      <c r="O158" s="214"/>
      <c r="P158" s="214"/>
      <c r="Q158" s="214"/>
      <c r="R158" s="214"/>
      <c r="S158" s="214"/>
      <c r="T158" s="215"/>
      <c r="AT158" s="216" t="s">
        <v>180</v>
      </c>
      <c r="AU158" s="216" t="s">
        <v>90</v>
      </c>
      <c r="AV158" s="14" t="s">
        <v>90</v>
      </c>
      <c r="AW158" s="14" t="s">
        <v>42</v>
      </c>
      <c r="AX158" s="14" t="s">
        <v>81</v>
      </c>
      <c r="AY158" s="216" t="s">
        <v>171</v>
      </c>
    </row>
    <row r="159" spans="1:65" s="14" customFormat="1" x14ac:dyDescent="0.2">
      <c r="B159" s="206"/>
      <c r="C159" s="207"/>
      <c r="D159" s="197" t="s">
        <v>180</v>
      </c>
      <c r="E159" s="208" t="s">
        <v>79</v>
      </c>
      <c r="F159" s="209" t="s">
        <v>1219</v>
      </c>
      <c r="G159" s="207"/>
      <c r="H159" s="210">
        <v>1.2869999999999999</v>
      </c>
      <c r="I159" s="211"/>
      <c r="J159" s="207"/>
      <c r="K159" s="207"/>
      <c r="L159" s="212"/>
      <c r="M159" s="213"/>
      <c r="N159" s="214"/>
      <c r="O159" s="214"/>
      <c r="P159" s="214"/>
      <c r="Q159" s="214"/>
      <c r="R159" s="214"/>
      <c r="S159" s="214"/>
      <c r="T159" s="215"/>
      <c r="AT159" s="216" t="s">
        <v>180</v>
      </c>
      <c r="AU159" s="216" t="s">
        <v>90</v>
      </c>
      <c r="AV159" s="14" t="s">
        <v>90</v>
      </c>
      <c r="AW159" s="14" t="s">
        <v>42</v>
      </c>
      <c r="AX159" s="14" t="s">
        <v>81</v>
      </c>
      <c r="AY159" s="216" t="s">
        <v>171</v>
      </c>
    </row>
    <row r="160" spans="1:65" s="14" customFormat="1" x14ac:dyDescent="0.2">
      <c r="B160" s="206"/>
      <c r="C160" s="207"/>
      <c r="D160" s="197" t="s">
        <v>180</v>
      </c>
      <c r="E160" s="208" t="s">
        <v>79</v>
      </c>
      <c r="F160" s="209" t="s">
        <v>1220</v>
      </c>
      <c r="G160" s="207"/>
      <c r="H160" s="210">
        <v>5.7910000000000004</v>
      </c>
      <c r="I160" s="211"/>
      <c r="J160" s="207"/>
      <c r="K160" s="207"/>
      <c r="L160" s="212"/>
      <c r="M160" s="213"/>
      <c r="N160" s="214"/>
      <c r="O160" s="214"/>
      <c r="P160" s="214"/>
      <c r="Q160" s="214"/>
      <c r="R160" s="214"/>
      <c r="S160" s="214"/>
      <c r="T160" s="215"/>
      <c r="AT160" s="216" t="s">
        <v>180</v>
      </c>
      <c r="AU160" s="216" t="s">
        <v>90</v>
      </c>
      <c r="AV160" s="14" t="s">
        <v>90</v>
      </c>
      <c r="AW160" s="14" t="s">
        <v>42</v>
      </c>
      <c r="AX160" s="14" t="s">
        <v>81</v>
      </c>
      <c r="AY160" s="216" t="s">
        <v>171</v>
      </c>
    </row>
    <row r="161" spans="1:65" s="14" customFormat="1" x14ac:dyDescent="0.2">
      <c r="B161" s="206"/>
      <c r="C161" s="207"/>
      <c r="D161" s="197" t="s">
        <v>180</v>
      </c>
      <c r="E161" s="208" t="s">
        <v>79</v>
      </c>
      <c r="F161" s="209" t="s">
        <v>1221</v>
      </c>
      <c r="G161" s="207"/>
      <c r="H161" s="210">
        <v>5.1470000000000002</v>
      </c>
      <c r="I161" s="211"/>
      <c r="J161" s="207"/>
      <c r="K161" s="207"/>
      <c r="L161" s="212"/>
      <c r="M161" s="213"/>
      <c r="N161" s="214"/>
      <c r="O161" s="214"/>
      <c r="P161" s="214"/>
      <c r="Q161" s="214"/>
      <c r="R161" s="214"/>
      <c r="S161" s="214"/>
      <c r="T161" s="215"/>
      <c r="AT161" s="216" t="s">
        <v>180</v>
      </c>
      <c r="AU161" s="216" t="s">
        <v>90</v>
      </c>
      <c r="AV161" s="14" t="s">
        <v>90</v>
      </c>
      <c r="AW161" s="14" t="s">
        <v>42</v>
      </c>
      <c r="AX161" s="14" t="s">
        <v>81</v>
      </c>
      <c r="AY161" s="216" t="s">
        <v>171</v>
      </c>
    </row>
    <row r="162" spans="1:65" s="14" customFormat="1" x14ac:dyDescent="0.2">
      <c r="B162" s="206"/>
      <c r="C162" s="207"/>
      <c r="D162" s="197" t="s">
        <v>180</v>
      </c>
      <c r="E162" s="208" t="s">
        <v>79</v>
      </c>
      <c r="F162" s="209" t="s">
        <v>1222</v>
      </c>
      <c r="G162" s="207"/>
      <c r="H162" s="210">
        <v>5.1470000000000002</v>
      </c>
      <c r="I162" s="211"/>
      <c r="J162" s="207"/>
      <c r="K162" s="207"/>
      <c r="L162" s="212"/>
      <c r="M162" s="213"/>
      <c r="N162" s="214"/>
      <c r="O162" s="214"/>
      <c r="P162" s="214"/>
      <c r="Q162" s="214"/>
      <c r="R162" s="214"/>
      <c r="S162" s="214"/>
      <c r="T162" s="215"/>
      <c r="AT162" s="216" t="s">
        <v>180</v>
      </c>
      <c r="AU162" s="216" t="s">
        <v>90</v>
      </c>
      <c r="AV162" s="14" t="s">
        <v>90</v>
      </c>
      <c r="AW162" s="14" t="s">
        <v>42</v>
      </c>
      <c r="AX162" s="14" t="s">
        <v>81</v>
      </c>
      <c r="AY162" s="216" t="s">
        <v>171</v>
      </c>
    </row>
    <row r="163" spans="1:65" s="15" customFormat="1" x14ac:dyDescent="0.2">
      <c r="B163" s="217"/>
      <c r="C163" s="218"/>
      <c r="D163" s="197" t="s">
        <v>180</v>
      </c>
      <c r="E163" s="219" t="s">
        <v>79</v>
      </c>
      <c r="F163" s="220" t="s">
        <v>183</v>
      </c>
      <c r="G163" s="218"/>
      <c r="H163" s="221">
        <v>27.666</v>
      </c>
      <c r="I163" s="222"/>
      <c r="J163" s="218"/>
      <c r="K163" s="218"/>
      <c r="L163" s="223"/>
      <c r="M163" s="224"/>
      <c r="N163" s="225"/>
      <c r="O163" s="225"/>
      <c r="P163" s="225"/>
      <c r="Q163" s="225"/>
      <c r="R163" s="225"/>
      <c r="S163" s="225"/>
      <c r="T163" s="226"/>
      <c r="AT163" s="227" t="s">
        <v>180</v>
      </c>
      <c r="AU163" s="227" t="s">
        <v>90</v>
      </c>
      <c r="AV163" s="15" t="s">
        <v>178</v>
      </c>
      <c r="AW163" s="15" t="s">
        <v>42</v>
      </c>
      <c r="AX163" s="15" t="s">
        <v>88</v>
      </c>
      <c r="AY163" s="227" t="s">
        <v>171</v>
      </c>
    </row>
    <row r="164" spans="1:65" s="2" customFormat="1" ht="16.5" customHeight="1" x14ac:dyDescent="0.2">
      <c r="A164" s="37"/>
      <c r="B164" s="38"/>
      <c r="C164" s="182" t="s">
        <v>248</v>
      </c>
      <c r="D164" s="182" t="s">
        <v>173</v>
      </c>
      <c r="E164" s="183" t="s">
        <v>1223</v>
      </c>
      <c r="F164" s="184" t="s">
        <v>1224</v>
      </c>
      <c r="G164" s="185" t="s">
        <v>211</v>
      </c>
      <c r="H164" s="186">
        <v>63.5</v>
      </c>
      <c r="I164" s="187"/>
      <c r="J164" s="188">
        <f>ROUND(I164*H164,2)</f>
        <v>0</v>
      </c>
      <c r="K164" s="184" t="s">
        <v>196</v>
      </c>
      <c r="L164" s="42"/>
      <c r="M164" s="189" t="s">
        <v>79</v>
      </c>
      <c r="N164" s="190" t="s">
        <v>51</v>
      </c>
      <c r="O164" s="67"/>
      <c r="P164" s="191">
        <f>O164*H164</f>
        <v>0</v>
      </c>
      <c r="Q164" s="191">
        <v>0.15478</v>
      </c>
      <c r="R164" s="191">
        <f>Q164*H164</f>
        <v>9.8285300000000007</v>
      </c>
      <c r="S164" s="191">
        <v>0</v>
      </c>
      <c r="T164" s="192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193" t="s">
        <v>178</v>
      </c>
      <c r="AT164" s="193" t="s">
        <v>173</v>
      </c>
      <c r="AU164" s="193" t="s">
        <v>90</v>
      </c>
      <c r="AY164" s="19" t="s">
        <v>171</v>
      </c>
      <c r="BE164" s="194">
        <f>IF(N164="základní",J164,0)</f>
        <v>0</v>
      </c>
      <c r="BF164" s="194">
        <f>IF(N164="snížená",J164,0)</f>
        <v>0</v>
      </c>
      <c r="BG164" s="194">
        <f>IF(N164="zákl. přenesená",J164,0)</f>
        <v>0</v>
      </c>
      <c r="BH164" s="194">
        <f>IF(N164="sníž. přenesená",J164,0)</f>
        <v>0</v>
      </c>
      <c r="BI164" s="194">
        <f>IF(N164="nulová",J164,0)</f>
        <v>0</v>
      </c>
      <c r="BJ164" s="19" t="s">
        <v>88</v>
      </c>
      <c r="BK164" s="194">
        <f>ROUND(I164*H164,2)</f>
        <v>0</v>
      </c>
      <c r="BL164" s="19" t="s">
        <v>178</v>
      </c>
      <c r="BM164" s="193" t="s">
        <v>1225</v>
      </c>
    </row>
    <row r="165" spans="1:65" s="2" customFormat="1" x14ac:dyDescent="0.2">
      <c r="A165" s="37"/>
      <c r="B165" s="38"/>
      <c r="C165" s="39"/>
      <c r="D165" s="228" t="s">
        <v>198</v>
      </c>
      <c r="E165" s="39"/>
      <c r="F165" s="229" t="s">
        <v>1226</v>
      </c>
      <c r="G165" s="39"/>
      <c r="H165" s="39"/>
      <c r="I165" s="230"/>
      <c r="J165" s="39"/>
      <c r="K165" s="39"/>
      <c r="L165" s="42"/>
      <c r="M165" s="231"/>
      <c r="N165" s="232"/>
      <c r="O165" s="67"/>
      <c r="P165" s="67"/>
      <c r="Q165" s="67"/>
      <c r="R165" s="67"/>
      <c r="S165" s="67"/>
      <c r="T165" s="68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9" t="s">
        <v>198</v>
      </c>
      <c r="AU165" s="19" t="s">
        <v>90</v>
      </c>
    </row>
    <row r="166" spans="1:65" s="13" customFormat="1" x14ac:dyDescent="0.2">
      <c r="B166" s="195"/>
      <c r="C166" s="196"/>
      <c r="D166" s="197" t="s">
        <v>180</v>
      </c>
      <c r="E166" s="198" t="s">
        <v>79</v>
      </c>
      <c r="F166" s="199" t="s">
        <v>1155</v>
      </c>
      <c r="G166" s="196"/>
      <c r="H166" s="198" t="s">
        <v>79</v>
      </c>
      <c r="I166" s="200"/>
      <c r="J166" s="196"/>
      <c r="K166" s="196"/>
      <c r="L166" s="201"/>
      <c r="M166" s="202"/>
      <c r="N166" s="203"/>
      <c r="O166" s="203"/>
      <c r="P166" s="203"/>
      <c r="Q166" s="203"/>
      <c r="R166" s="203"/>
      <c r="S166" s="203"/>
      <c r="T166" s="204"/>
      <c r="AT166" s="205" t="s">
        <v>180</v>
      </c>
      <c r="AU166" s="205" t="s">
        <v>90</v>
      </c>
      <c r="AV166" s="13" t="s">
        <v>88</v>
      </c>
      <c r="AW166" s="13" t="s">
        <v>42</v>
      </c>
      <c r="AX166" s="13" t="s">
        <v>81</v>
      </c>
      <c r="AY166" s="205" t="s">
        <v>171</v>
      </c>
    </row>
    <row r="167" spans="1:65" s="13" customFormat="1" x14ac:dyDescent="0.2">
      <c r="B167" s="195"/>
      <c r="C167" s="196"/>
      <c r="D167" s="197" t="s">
        <v>180</v>
      </c>
      <c r="E167" s="198" t="s">
        <v>79</v>
      </c>
      <c r="F167" s="199" t="s">
        <v>1227</v>
      </c>
      <c r="G167" s="196"/>
      <c r="H167" s="198" t="s">
        <v>79</v>
      </c>
      <c r="I167" s="200"/>
      <c r="J167" s="196"/>
      <c r="K167" s="196"/>
      <c r="L167" s="201"/>
      <c r="M167" s="202"/>
      <c r="N167" s="203"/>
      <c r="O167" s="203"/>
      <c r="P167" s="203"/>
      <c r="Q167" s="203"/>
      <c r="R167" s="203"/>
      <c r="S167" s="203"/>
      <c r="T167" s="204"/>
      <c r="AT167" s="205" t="s">
        <v>180</v>
      </c>
      <c r="AU167" s="205" t="s">
        <v>90</v>
      </c>
      <c r="AV167" s="13" t="s">
        <v>88</v>
      </c>
      <c r="AW167" s="13" t="s">
        <v>42</v>
      </c>
      <c r="AX167" s="13" t="s">
        <v>81</v>
      </c>
      <c r="AY167" s="205" t="s">
        <v>171</v>
      </c>
    </row>
    <row r="168" spans="1:65" s="14" customFormat="1" x14ac:dyDescent="0.2">
      <c r="B168" s="206"/>
      <c r="C168" s="207"/>
      <c r="D168" s="197" t="s">
        <v>180</v>
      </c>
      <c r="E168" s="208" t="s">
        <v>79</v>
      </c>
      <c r="F168" s="209" t="s">
        <v>1228</v>
      </c>
      <c r="G168" s="207"/>
      <c r="H168" s="210">
        <v>10.199999999999999</v>
      </c>
      <c r="I168" s="211"/>
      <c r="J168" s="207"/>
      <c r="K168" s="207"/>
      <c r="L168" s="212"/>
      <c r="M168" s="213"/>
      <c r="N168" s="214"/>
      <c r="O168" s="214"/>
      <c r="P168" s="214"/>
      <c r="Q168" s="214"/>
      <c r="R168" s="214"/>
      <c r="S168" s="214"/>
      <c r="T168" s="215"/>
      <c r="AT168" s="216" t="s">
        <v>180</v>
      </c>
      <c r="AU168" s="216" t="s">
        <v>90</v>
      </c>
      <c r="AV168" s="14" t="s">
        <v>90</v>
      </c>
      <c r="AW168" s="14" t="s">
        <v>42</v>
      </c>
      <c r="AX168" s="14" t="s">
        <v>81</v>
      </c>
      <c r="AY168" s="216" t="s">
        <v>171</v>
      </c>
    </row>
    <row r="169" spans="1:65" s="14" customFormat="1" x14ac:dyDescent="0.2">
      <c r="B169" s="206"/>
      <c r="C169" s="207"/>
      <c r="D169" s="197" t="s">
        <v>180</v>
      </c>
      <c r="E169" s="208" t="s">
        <v>79</v>
      </c>
      <c r="F169" s="209" t="s">
        <v>1229</v>
      </c>
      <c r="G169" s="207"/>
      <c r="H169" s="210">
        <v>15.4</v>
      </c>
      <c r="I169" s="211"/>
      <c r="J169" s="207"/>
      <c r="K169" s="207"/>
      <c r="L169" s="212"/>
      <c r="M169" s="213"/>
      <c r="N169" s="214"/>
      <c r="O169" s="214"/>
      <c r="P169" s="214"/>
      <c r="Q169" s="214"/>
      <c r="R169" s="214"/>
      <c r="S169" s="214"/>
      <c r="T169" s="215"/>
      <c r="AT169" s="216" t="s">
        <v>180</v>
      </c>
      <c r="AU169" s="216" t="s">
        <v>90</v>
      </c>
      <c r="AV169" s="14" t="s">
        <v>90</v>
      </c>
      <c r="AW169" s="14" t="s">
        <v>42</v>
      </c>
      <c r="AX169" s="14" t="s">
        <v>81</v>
      </c>
      <c r="AY169" s="216" t="s">
        <v>171</v>
      </c>
    </row>
    <row r="170" spans="1:65" s="14" customFormat="1" x14ac:dyDescent="0.2">
      <c r="B170" s="206"/>
      <c r="C170" s="207"/>
      <c r="D170" s="197" t="s">
        <v>180</v>
      </c>
      <c r="E170" s="208" t="s">
        <v>79</v>
      </c>
      <c r="F170" s="209" t="s">
        <v>1230</v>
      </c>
      <c r="G170" s="207"/>
      <c r="H170" s="210">
        <v>12.5</v>
      </c>
      <c r="I170" s="211"/>
      <c r="J170" s="207"/>
      <c r="K170" s="207"/>
      <c r="L170" s="212"/>
      <c r="M170" s="213"/>
      <c r="N170" s="214"/>
      <c r="O170" s="214"/>
      <c r="P170" s="214"/>
      <c r="Q170" s="214"/>
      <c r="R170" s="214"/>
      <c r="S170" s="214"/>
      <c r="T170" s="215"/>
      <c r="AT170" s="216" t="s">
        <v>180</v>
      </c>
      <c r="AU170" s="216" t="s">
        <v>90</v>
      </c>
      <c r="AV170" s="14" t="s">
        <v>90</v>
      </c>
      <c r="AW170" s="14" t="s">
        <v>42</v>
      </c>
      <c r="AX170" s="14" t="s">
        <v>81</v>
      </c>
      <c r="AY170" s="216" t="s">
        <v>171</v>
      </c>
    </row>
    <row r="171" spans="1:65" s="14" customFormat="1" x14ac:dyDescent="0.2">
      <c r="B171" s="206"/>
      <c r="C171" s="207"/>
      <c r="D171" s="197" t="s">
        <v>180</v>
      </c>
      <c r="E171" s="208" t="s">
        <v>79</v>
      </c>
      <c r="F171" s="209" t="s">
        <v>1231</v>
      </c>
      <c r="G171" s="207"/>
      <c r="H171" s="210">
        <v>13.4</v>
      </c>
      <c r="I171" s="211"/>
      <c r="J171" s="207"/>
      <c r="K171" s="207"/>
      <c r="L171" s="212"/>
      <c r="M171" s="213"/>
      <c r="N171" s="214"/>
      <c r="O171" s="214"/>
      <c r="P171" s="214"/>
      <c r="Q171" s="214"/>
      <c r="R171" s="214"/>
      <c r="S171" s="214"/>
      <c r="T171" s="215"/>
      <c r="AT171" s="216" t="s">
        <v>180</v>
      </c>
      <c r="AU171" s="216" t="s">
        <v>90</v>
      </c>
      <c r="AV171" s="14" t="s">
        <v>90</v>
      </c>
      <c r="AW171" s="14" t="s">
        <v>42</v>
      </c>
      <c r="AX171" s="14" t="s">
        <v>81</v>
      </c>
      <c r="AY171" s="216" t="s">
        <v>171</v>
      </c>
    </row>
    <row r="172" spans="1:65" s="13" customFormat="1" x14ac:dyDescent="0.2">
      <c r="B172" s="195"/>
      <c r="C172" s="196"/>
      <c r="D172" s="197" t="s">
        <v>180</v>
      </c>
      <c r="E172" s="198" t="s">
        <v>79</v>
      </c>
      <c r="F172" s="199" t="s">
        <v>1232</v>
      </c>
      <c r="G172" s="196"/>
      <c r="H172" s="198" t="s">
        <v>79</v>
      </c>
      <c r="I172" s="200"/>
      <c r="J172" s="196"/>
      <c r="K172" s="196"/>
      <c r="L172" s="201"/>
      <c r="M172" s="202"/>
      <c r="N172" s="203"/>
      <c r="O172" s="203"/>
      <c r="P172" s="203"/>
      <c r="Q172" s="203"/>
      <c r="R172" s="203"/>
      <c r="S172" s="203"/>
      <c r="T172" s="204"/>
      <c r="AT172" s="205" t="s">
        <v>180</v>
      </c>
      <c r="AU172" s="205" t="s">
        <v>90</v>
      </c>
      <c r="AV172" s="13" t="s">
        <v>88</v>
      </c>
      <c r="AW172" s="13" t="s">
        <v>42</v>
      </c>
      <c r="AX172" s="13" t="s">
        <v>81</v>
      </c>
      <c r="AY172" s="205" t="s">
        <v>171</v>
      </c>
    </row>
    <row r="173" spans="1:65" s="14" customFormat="1" x14ac:dyDescent="0.2">
      <c r="B173" s="206"/>
      <c r="C173" s="207"/>
      <c r="D173" s="197" t="s">
        <v>180</v>
      </c>
      <c r="E173" s="208" t="s">
        <v>79</v>
      </c>
      <c r="F173" s="209" t="s">
        <v>1233</v>
      </c>
      <c r="G173" s="207"/>
      <c r="H173" s="210">
        <v>12</v>
      </c>
      <c r="I173" s="211"/>
      <c r="J173" s="207"/>
      <c r="K173" s="207"/>
      <c r="L173" s="212"/>
      <c r="M173" s="213"/>
      <c r="N173" s="214"/>
      <c r="O173" s="214"/>
      <c r="P173" s="214"/>
      <c r="Q173" s="214"/>
      <c r="R173" s="214"/>
      <c r="S173" s="214"/>
      <c r="T173" s="215"/>
      <c r="AT173" s="216" t="s">
        <v>180</v>
      </c>
      <c r="AU173" s="216" t="s">
        <v>90</v>
      </c>
      <c r="AV173" s="14" t="s">
        <v>90</v>
      </c>
      <c r="AW173" s="14" t="s">
        <v>42</v>
      </c>
      <c r="AX173" s="14" t="s">
        <v>81</v>
      </c>
      <c r="AY173" s="216" t="s">
        <v>171</v>
      </c>
    </row>
    <row r="174" spans="1:65" s="15" customFormat="1" x14ac:dyDescent="0.2">
      <c r="B174" s="217"/>
      <c r="C174" s="218"/>
      <c r="D174" s="197" t="s">
        <v>180</v>
      </c>
      <c r="E174" s="219" t="s">
        <v>79</v>
      </c>
      <c r="F174" s="220" t="s">
        <v>183</v>
      </c>
      <c r="G174" s="218"/>
      <c r="H174" s="221">
        <v>63.5</v>
      </c>
      <c r="I174" s="222"/>
      <c r="J174" s="218"/>
      <c r="K174" s="218"/>
      <c r="L174" s="223"/>
      <c r="M174" s="224"/>
      <c r="N174" s="225"/>
      <c r="O174" s="225"/>
      <c r="P174" s="225"/>
      <c r="Q174" s="225"/>
      <c r="R174" s="225"/>
      <c r="S174" s="225"/>
      <c r="T174" s="226"/>
      <c r="AT174" s="227" t="s">
        <v>180</v>
      </c>
      <c r="AU174" s="227" t="s">
        <v>90</v>
      </c>
      <c r="AV174" s="15" t="s">
        <v>178</v>
      </c>
      <c r="AW174" s="15" t="s">
        <v>42</v>
      </c>
      <c r="AX174" s="15" t="s">
        <v>88</v>
      </c>
      <c r="AY174" s="227" t="s">
        <v>171</v>
      </c>
    </row>
    <row r="175" spans="1:65" s="2" customFormat="1" ht="16.5" customHeight="1" x14ac:dyDescent="0.2">
      <c r="A175" s="37"/>
      <c r="B175" s="38"/>
      <c r="C175" s="182" t="s">
        <v>8</v>
      </c>
      <c r="D175" s="182" t="s">
        <v>173</v>
      </c>
      <c r="E175" s="183" t="s">
        <v>1234</v>
      </c>
      <c r="F175" s="184" t="s">
        <v>1235</v>
      </c>
      <c r="G175" s="185" t="s">
        <v>211</v>
      </c>
      <c r="H175" s="186">
        <v>63.5</v>
      </c>
      <c r="I175" s="187"/>
      <c r="J175" s="188">
        <f>ROUND(I175*H175,2)</f>
        <v>0</v>
      </c>
      <c r="K175" s="184" t="s">
        <v>196</v>
      </c>
      <c r="L175" s="42"/>
      <c r="M175" s="189" t="s">
        <v>79</v>
      </c>
      <c r="N175" s="190" t="s">
        <v>51</v>
      </c>
      <c r="O175" s="67"/>
      <c r="P175" s="191">
        <f>O175*H175</f>
        <v>0</v>
      </c>
      <c r="Q175" s="191">
        <v>0</v>
      </c>
      <c r="R175" s="191">
        <f>Q175*H175</f>
        <v>0</v>
      </c>
      <c r="S175" s="191">
        <v>0</v>
      </c>
      <c r="T175" s="192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193" t="s">
        <v>178</v>
      </c>
      <c r="AT175" s="193" t="s">
        <v>173</v>
      </c>
      <c r="AU175" s="193" t="s">
        <v>90</v>
      </c>
      <c r="AY175" s="19" t="s">
        <v>171</v>
      </c>
      <c r="BE175" s="194">
        <f>IF(N175="základní",J175,0)</f>
        <v>0</v>
      </c>
      <c r="BF175" s="194">
        <f>IF(N175="snížená",J175,0)</f>
        <v>0</v>
      </c>
      <c r="BG175" s="194">
        <f>IF(N175="zákl. přenesená",J175,0)</f>
        <v>0</v>
      </c>
      <c r="BH175" s="194">
        <f>IF(N175="sníž. přenesená",J175,0)</f>
        <v>0</v>
      </c>
      <c r="BI175" s="194">
        <f>IF(N175="nulová",J175,0)</f>
        <v>0</v>
      </c>
      <c r="BJ175" s="19" t="s">
        <v>88</v>
      </c>
      <c r="BK175" s="194">
        <f>ROUND(I175*H175,2)</f>
        <v>0</v>
      </c>
      <c r="BL175" s="19" t="s">
        <v>178</v>
      </c>
      <c r="BM175" s="193" t="s">
        <v>1236</v>
      </c>
    </row>
    <row r="176" spans="1:65" s="2" customFormat="1" x14ac:dyDescent="0.2">
      <c r="A176" s="37"/>
      <c r="B176" s="38"/>
      <c r="C176" s="39"/>
      <c r="D176" s="228" t="s">
        <v>198</v>
      </c>
      <c r="E176" s="39"/>
      <c r="F176" s="229" t="s">
        <v>1237</v>
      </c>
      <c r="G176" s="39"/>
      <c r="H176" s="39"/>
      <c r="I176" s="230"/>
      <c r="J176" s="39"/>
      <c r="K176" s="39"/>
      <c r="L176" s="42"/>
      <c r="M176" s="231"/>
      <c r="N176" s="232"/>
      <c r="O176" s="67"/>
      <c r="P176" s="67"/>
      <c r="Q176" s="67"/>
      <c r="R176" s="67"/>
      <c r="S176" s="67"/>
      <c r="T176" s="68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9" t="s">
        <v>198</v>
      </c>
      <c r="AU176" s="19" t="s">
        <v>90</v>
      </c>
    </row>
    <row r="177" spans="1:65" s="2" customFormat="1" ht="21.75" customHeight="1" x14ac:dyDescent="0.2">
      <c r="A177" s="37"/>
      <c r="B177" s="38"/>
      <c r="C177" s="182" t="s">
        <v>264</v>
      </c>
      <c r="D177" s="182" t="s">
        <v>173</v>
      </c>
      <c r="E177" s="183" t="s">
        <v>1238</v>
      </c>
      <c r="F177" s="184" t="s">
        <v>1239</v>
      </c>
      <c r="G177" s="185" t="s">
        <v>127</v>
      </c>
      <c r="H177" s="186">
        <v>393.29899999999998</v>
      </c>
      <c r="I177" s="187"/>
      <c r="J177" s="188">
        <f>ROUND(I177*H177,2)</f>
        <v>0</v>
      </c>
      <c r="K177" s="184" t="s">
        <v>196</v>
      </c>
      <c r="L177" s="42"/>
      <c r="M177" s="189" t="s">
        <v>79</v>
      </c>
      <c r="N177" s="190" t="s">
        <v>51</v>
      </c>
      <c r="O177" s="67"/>
      <c r="P177" s="191">
        <f>O177*H177</f>
        <v>0</v>
      </c>
      <c r="Q177" s="191">
        <v>2.9440000000000001E-2</v>
      </c>
      <c r="R177" s="191">
        <f>Q177*H177</f>
        <v>11.578722559999999</v>
      </c>
      <c r="S177" s="191">
        <v>0</v>
      </c>
      <c r="T177" s="192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193" t="s">
        <v>178</v>
      </c>
      <c r="AT177" s="193" t="s">
        <v>173</v>
      </c>
      <c r="AU177" s="193" t="s">
        <v>90</v>
      </c>
      <c r="AY177" s="19" t="s">
        <v>171</v>
      </c>
      <c r="BE177" s="194">
        <f>IF(N177="základní",J177,0)</f>
        <v>0</v>
      </c>
      <c r="BF177" s="194">
        <f>IF(N177="snížená",J177,0)</f>
        <v>0</v>
      </c>
      <c r="BG177" s="194">
        <f>IF(N177="zákl. přenesená",J177,0)</f>
        <v>0</v>
      </c>
      <c r="BH177" s="194">
        <f>IF(N177="sníž. přenesená",J177,0)</f>
        <v>0</v>
      </c>
      <c r="BI177" s="194">
        <f>IF(N177="nulová",J177,0)</f>
        <v>0</v>
      </c>
      <c r="BJ177" s="19" t="s">
        <v>88</v>
      </c>
      <c r="BK177" s="194">
        <f>ROUND(I177*H177,2)</f>
        <v>0</v>
      </c>
      <c r="BL177" s="19" t="s">
        <v>178</v>
      </c>
      <c r="BM177" s="193" t="s">
        <v>1240</v>
      </c>
    </row>
    <row r="178" spans="1:65" s="2" customFormat="1" x14ac:dyDescent="0.2">
      <c r="A178" s="37"/>
      <c r="B178" s="38"/>
      <c r="C178" s="39"/>
      <c r="D178" s="228" t="s">
        <v>198</v>
      </c>
      <c r="E178" s="39"/>
      <c r="F178" s="229" t="s">
        <v>1241</v>
      </c>
      <c r="G178" s="39"/>
      <c r="H178" s="39"/>
      <c r="I178" s="230"/>
      <c r="J178" s="39"/>
      <c r="K178" s="39"/>
      <c r="L178" s="42"/>
      <c r="M178" s="231"/>
      <c r="N178" s="232"/>
      <c r="O178" s="67"/>
      <c r="P178" s="67"/>
      <c r="Q178" s="67"/>
      <c r="R178" s="67"/>
      <c r="S178" s="67"/>
      <c r="T178" s="68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9" t="s">
        <v>198</v>
      </c>
      <c r="AU178" s="19" t="s">
        <v>90</v>
      </c>
    </row>
    <row r="179" spans="1:65" s="13" customFormat="1" x14ac:dyDescent="0.2">
      <c r="B179" s="195"/>
      <c r="C179" s="196"/>
      <c r="D179" s="197" t="s">
        <v>180</v>
      </c>
      <c r="E179" s="198" t="s">
        <v>79</v>
      </c>
      <c r="F179" s="199" t="s">
        <v>1155</v>
      </c>
      <c r="G179" s="196"/>
      <c r="H179" s="198" t="s">
        <v>79</v>
      </c>
      <c r="I179" s="200"/>
      <c r="J179" s="196"/>
      <c r="K179" s="196"/>
      <c r="L179" s="201"/>
      <c r="M179" s="202"/>
      <c r="N179" s="203"/>
      <c r="O179" s="203"/>
      <c r="P179" s="203"/>
      <c r="Q179" s="203"/>
      <c r="R179" s="203"/>
      <c r="S179" s="203"/>
      <c r="T179" s="204"/>
      <c r="AT179" s="205" t="s">
        <v>180</v>
      </c>
      <c r="AU179" s="205" t="s">
        <v>90</v>
      </c>
      <c r="AV179" s="13" t="s">
        <v>88</v>
      </c>
      <c r="AW179" s="13" t="s">
        <v>42</v>
      </c>
      <c r="AX179" s="13" t="s">
        <v>81</v>
      </c>
      <c r="AY179" s="205" t="s">
        <v>171</v>
      </c>
    </row>
    <row r="180" spans="1:65" s="13" customFormat="1" x14ac:dyDescent="0.2">
      <c r="B180" s="195"/>
      <c r="C180" s="196"/>
      <c r="D180" s="197" t="s">
        <v>180</v>
      </c>
      <c r="E180" s="198" t="s">
        <v>79</v>
      </c>
      <c r="F180" s="199" t="s">
        <v>1242</v>
      </c>
      <c r="G180" s="196"/>
      <c r="H180" s="198" t="s">
        <v>79</v>
      </c>
      <c r="I180" s="200"/>
      <c r="J180" s="196"/>
      <c r="K180" s="196"/>
      <c r="L180" s="201"/>
      <c r="M180" s="202"/>
      <c r="N180" s="203"/>
      <c r="O180" s="203"/>
      <c r="P180" s="203"/>
      <c r="Q180" s="203"/>
      <c r="R180" s="203"/>
      <c r="S180" s="203"/>
      <c r="T180" s="204"/>
      <c r="AT180" s="205" t="s">
        <v>180</v>
      </c>
      <c r="AU180" s="205" t="s">
        <v>90</v>
      </c>
      <c r="AV180" s="13" t="s">
        <v>88</v>
      </c>
      <c r="AW180" s="13" t="s">
        <v>42</v>
      </c>
      <c r="AX180" s="13" t="s">
        <v>81</v>
      </c>
      <c r="AY180" s="205" t="s">
        <v>171</v>
      </c>
    </row>
    <row r="181" spans="1:65" s="14" customFormat="1" x14ac:dyDescent="0.2">
      <c r="B181" s="206"/>
      <c r="C181" s="207"/>
      <c r="D181" s="197" t="s">
        <v>180</v>
      </c>
      <c r="E181" s="208" t="s">
        <v>79</v>
      </c>
      <c r="F181" s="209" t="s">
        <v>1243</v>
      </c>
      <c r="G181" s="207"/>
      <c r="H181" s="210">
        <v>75.81</v>
      </c>
      <c r="I181" s="211"/>
      <c r="J181" s="207"/>
      <c r="K181" s="207"/>
      <c r="L181" s="212"/>
      <c r="M181" s="213"/>
      <c r="N181" s="214"/>
      <c r="O181" s="214"/>
      <c r="P181" s="214"/>
      <c r="Q181" s="214"/>
      <c r="R181" s="214"/>
      <c r="S181" s="214"/>
      <c r="T181" s="215"/>
      <c r="AT181" s="216" t="s">
        <v>180</v>
      </c>
      <c r="AU181" s="216" t="s">
        <v>90</v>
      </c>
      <c r="AV181" s="14" t="s">
        <v>90</v>
      </c>
      <c r="AW181" s="14" t="s">
        <v>42</v>
      </c>
      <c r="AX181" s="14" t="s">
        <v>81</v>
      </c>
      <c r="AY181" s="216" t="s">
        <v>171</v>
      </c>
    </row>
    <row r="182" spans="1:65" s="14" customFormat="1" x14ac:dyDescent="0.2">
      <c r="B182" s="206"/>
      <c r="C182" s="207"/>
      <c r="D182" s="197" t="s">
        <v>180</v>
      </c>
      <c r="E182" s="208" t="s">
        <v>79</v>
      </c>
      <c r="F182" s="209" t="s">
        <v>1244</v>
      </c>
      <c r="G182" s="207"/>
      <c r="H182" s="210">
        <v>169.52500000000001</v>
      </c>
      <c r="I182" s="211"/>
      <c r="J182" s="207"/>
      <c r="K182" s="207"/>
      <c r="L182" s="212"/>
      <c r="M182" s="213"/>
      <c r="N182" s="214"/>
      <c r="O182" s="214"/>
      <c r="P182" s="214"/>
      <c r="Q182" s="214"/>
      <c r="R182" s="214"/>
      <c r="S182" s="214"/>
      <c r="T182" s="215"/>
      <c r="AT182" s="216" t="s">
        <v>180</v>
      </c>
      <c r="AU182" s="216" t="s">
        <v>90</v>
      </c>
      <c r="AV182" s="14" t="s">
        <v>90</v>
      </c>
      <c r="AW182" s="14" t="s">
        <v>42</v>
      </c>
      <c r="AX182" s="14" t="s">
        <v>81</v>
      </c>
      <c r="AY182" s="216" t="s">
        <v>171</v>
      </c>
    </row>
    <row r="183" spans="1:65" s="14" customFormat="1" x14ac:dyDescent="0.2">
      <c r="B183" s="206"/>
      <c r="C183" s="207"/>
      <c r="D183" s="197" t="s">
        <v>180</v>
      </c>
      <c r="E183" s="208" t="s">
        <v>79</v>
      </c>
      <c r="F183" s="209" t="s">
        <v>1245</v>
      </c>
      <c r="G183" s="207"/>
      <c r="H183" s="210">
        <v>73.084000000000003</v>
      </c>
      <c r="I183" s="211"/>
      <c r="J183" s="207"/>
      <c r="K183" s="207"/>
      <c r="L183" s="212"/>
      <c r="M183" s="213"/>
      <c r="N183" s="214"/>
      <c r="O183" s="214"/>
      <c r="P183" s="214"/>
      <c r="Q183" s="214"/>
      <c r="R183" s="214"/>
      <c r="S183" s="214"/>
      <c r="T183" s="215"/>
      <c r="AT183" s="216" t="s">
        <v>180</v>
      </c>
      <c r="AU183" s="216" t="s">
        <v>90</v>
      </c>
      <c r="AV183" s="14" t="s">
        <v>90</v>
      </c>
      <c r="AW183" s="14" t="s">
        <v>42</v>
      </c>
      <c r="AX183" s="14" t="s">
        <v>81</v>
      </c>
      <c r="AY183" s="216" t="s">
        <v>171</v>
      </c>
    </row>
    <row r="184" spans="1:65" s="14" customFormat="1" x14ac:dyDescent="0.2">
      <c r="B184" s="206"/>
      <c r="C184" s="207"/>
      <c r="D184" s="197" t="s">
        <v>180</v>
      </c>
      <c r="E184" s="208" t="s">
        <v>79</v>
      </c>
      <c r="F184" s="209" t="s">
        <v>1246</v>
      </c>
      <c r="G184" s="207"/>
      <c r="H184" s="210">
        <v>74.88</v>
      </c>
      <c r="I184" s="211"/>
      <c r="J184" s="207"/>
      <c r="K184" s="207"/>
      <c r="L184" s="212"/>
      <c r="M184" s="213"/>
      <c r="N184" s="214"/>
      <c r="O184" s="214"/>
      <c r="P184" s="214"/>
      <c r="Q184" s="214"/>
      <c r="R184" s="214"/>
      <c r="S184" s="214"/>
      <c r="T184" s="215"/>
      <c r="AT184" s="216" t="s">
        <v>180</v>
      </c>
      <c r="AU184" s="216" t="s">
        <v>90</v>
      </c>
      <c r="AV184" s="14" t="s">
        <v>90</v>
      </c>
      <c r="AW184" s="14" t="s">
        <v>42</v>
      </c>
      <c r="AX184" s="14" t="s">
        <v>81</v>
      </c>
      <c r="AY184" s="216" t="s">
        <v>171</v>
      </c>
    </row>
    <row r="185" spans="1:65" s="15" customFormat="1" x14ac:dyDescent="0.2">
      <c r="B185" s="217"/>
      <c r="C185" s="218"/>
      <c r="D185" s="197" t="s">
        <v>180</v>
      </c>
      <c r="E185" s="219" t="s">
        <v>79</v>
      </c>
      <c r="F185" s="220" t="s">
        <v>183</v>
      </c>
      <c r="G185" s="218"/>
      <c r="H185" s="221">
        <v>393.29899999999998</v>
      </c>
      <c r="I185" s="222"/>
      <c r="J185" s="218"/>
      <c r="K185" s="218"/>
      <c r="L185" s="223"/>
      <c r="M185" s="224"/>
      <c r="N185" s="225"/>
      <c r="O185" s="225"/>
      <c r="P185" s="225"/>
      <c r="Q185" s="225"/>
      <c r="R185" s="225"/>
      <c r="S185" s="225"/>
      <c r="T185" s="226"/>
      <c r="AT185" s="227" t="s">
        <v>180</v>
      </c>
      <c r="AU185" s="227" t="s">
        <v>90</v>
      </c>
      <c r="AV185" s="15" t="s">
        <v>178</v>
      </c>
      <c r="AW185" s="15" t="s">
        <v>42</v>
      </c>
      <c r="AX185" s="15" t="s">
        <v>88</v>
      </c>
      <c r="AY185" s="227" t="s">
        <v>171</v>
      </c>
    </row>
    <row r="186" spans="1:65" s="2" customFormat="1" ht="21.75" customHeight="1" x14ac:dyDescent="0.2">
      <c r="A186" s="37"/>
      <c r="B186" s="38"/>
      <c r="C186" s="182" t="s">
        <v>272</v>
      </c>
      <c r="D186" s="182" t="s">
        <v>173</v>
      </c>
      <c r="E186" s="183" t="s">
        <v>1247</v>
      </c>
      <c r="F186" s="184" t="s">
        <v>1248</v>
      </c>
      <c r="G186" s="185" t="s">
        <v>127</v>
      </c>
      <c r="H186" s="186">
        <v>129.52699999999999</v>
      </c>
      <c r="I186" s="187"/>
      <c r="J186" s="188">
        <f>ROUND(I186*H186,2)</f>
        <v>0</v>
      </c>
      <c r="K186" s="184" t="s">
        <v>196</v>
      </c>
      <c r="L186" s="42"/>
      <c r="M186" s="189" t="s">
        <v>79</v>
      </c>
      <c r="N186" s="190" t="s">
        <v>51</v>
      </c>
      <c r="O186" s="67"/>
      <c r="P186" s="191">
        <f>O186*H186</f>
        <v>0</v>
      </c>
      <c r="Q186" s="191">
        <v>1.1690000000000001E-2</v>
      </c>
      <c r="R186" s="191">
        <f>Q186*H186</f>
        <v>1.51417063</v>
      </c>
      <c r="S186" s="191">
        <v>0</v>
      </c>
      <c r="T186" s="192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193" t="s">
        <v>178</v>
      </c>
      <c r="AT186" s="193" t="s">
        <v>173</v>
      </c>
      <c r="AU186" s="193" t="s">
        <v>90</v>
      </c>
      <c r="AY186" s="19" t="s">
        <v>171</v>
      </c>
      <c r="BE186" s="194">
        <f>IF(N186="základní",J186,0)</f>
        <v>0</v>
      </c>
      <c r="BF186" s="194">
        <f>IF(N186="snížená",J186,0)</f>
        <v>0</v>
      </c>
      <c r="BG186" s="194">
        <f>IF(N186="zákl. přenesená",J186,0)</f>
        <v>0</v>
      </c>
      <c r="BH186" s="194">
        <f>IF(N186="sníž. přenesená",J186,0)</f>
        <v>0</v>
      </c>
      <c r="BI186" s="194">
        <f>IF(N186="nulová",J186,0)</f>
        <v>0</v>
      </c>
      <c r="BJ186" s="19" t="s">
        <v>88</v>
      </c>
      <c r="BK186" s="194">
        <f>ROUND(I186*H186,2)</f>
        <v>0</v>
      </c>
      <c r="BL186" s="19" t="s">
        <v>178</v>
      </c>
      <c r="BM186" s="193" t="s">
        <v>1249</v>
      </c>
    </row>
    <row r="187" spans="1:65" s="2" customFormat="1" x14ac:dyDescent="0.2">
      <c r="A187" s="37"/>
      <c r="B187" s="38"/>
      <c r="C187" s="39"/>
      <c r="D187" s="228" t="s">
        <v>198</v>
      </c>
      <c r="E187" s="39"/>
      <c r="F187" s="229" t="s">
        <v>1250</v>
      </c>
      <c r="G187" s="39"/>
      <c r="H187" s="39"/>
      <c r="I187" s="230"/>
      <c r="J187" s="39"/>
      <c r="K187" s="39"/>
      <c r="L187" s="42"/>
      <c r="M187" s="231"/>
      <c r="N187" s="232"/>
      <c r="O187" s="67"/>
      <c r="P187" s="67"/>
      <c r="Q187" s="67"/>
      <c r="R187" s="67"/>
      <c r="S187" s="67"/>
      <c r="T187" s="68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9" t="s">
        <v>198</v>
      </c>
      <c r="AU187" s="19" t="s">
        <v>90</v>
      </c>
    </row>
    <row r="188" spans="1:65" s="13" customFormat="1" x14ac:dyDescent="0.2">
      <c r="B188" s="195"/>
      <c r="C188" s="196"/>
      <c r="D188" s="197" t="s">
        <v>180</v>
      </c>
      <c r="E188" s="198" t="s">
        <v>79</v>
      </c>
      <c r="F188" s="199" t="s">
        <v>1155</v>
      </c>
      <c r="G188" s="196"/>
      <c r="H188" s="198" t="s">
        <v>79</v>
      </c>
      <c r="I188" s="200"/>
      <c r="J188" s="196"/>
      <c r="K188" s="196"/>
      <c r="L188" s="201"/>
      <c r="M188" s="202"/>
      <c r="N188" s="203"/>
      <c r="O188" s="203"/>
      <c r="P188" s="203"/>
      <c r="Q188" s="203"/>
      <c r="R188" s="203"/>
      <c r="S188" s="203"/>
      <c r="T188" s="204"/>
      <c r="AT188" s="205" t="s">
        <v>180</v>
      </c>
      <c r="AU188" s="205" t="s">
        <v>90</v>
      </c>
      <c r="AV188" s="13" t="s">
        <v>88</v>
      </c>
      <c r="AW188" s="13" t="s">
        <v>42</v>
      </c>
      <c r="AX188" s="13" t="s">
        <v>81</v>
      </c>
      <c r="AY188" s="205" t="s">
        <v>171</v>
      </c>
    </row>
    <row r="189" spans="1:65" s="13" customFormat="1" x14ac:dyDescent="0.2">
      <c r="B189" s="195"/>
      <c r="C189" s="196"/>
      <c r="D189" s="197" t="s">
        <v>180</v>
      </c>
      <c r="E189" s="198" t="s">
        <v>79</v>
      </c>
      <c r="F189" s="199" t="s">
        <v>1251</v>
      </c>
      <c r="G189" s="196"/>
      <c r="H189" s="198" t="s">
        <v>79</v>
      </c>
      <c r="I189" s="200"/>
      <c r="J189" s="196"/>
      <c r="K189" s="196"/>
      <c r="L189" s="201"/>
      <c r="M189" s="202"/>
      <c r="N189" s="203"/>
      <c r="O189" s="203"/>
      <c r="P189" s="203"/>
      <c r="Q189" s="203"/>
      <c r="R189" s="203"/>
      <c r="S189" s="203"/>
      <c r="T189" s="204"/>
      <c r="AT189" s="205" t="s">
        <v>180</v>
      </c>
      <c r="AU189" s="205" t="s">
        <v>90</v>
      </c>
      <c r="AV189" s="13" t="s">
        <v>88</v>
      </c>
      <c r="AW189" s="13" t="s">
        <v>42</v>
      </c>
      <c r="AX189" s="13" t="s">
        <v>81</v>
      </c>
      <c r="AY189" s="205" t="s">
        <v>171</v>
      </c>
    </row>
    <row r="190" spans="1:65" s="14" customFormat="1" x14ac:dyDescent="0.2">
      <c r="B190" s="206"/>
      <c r="C190" s="207"/>
      <c r="D190" s="197" t="s">
        <v>180</v>
      </c>
      <c r="E190" s="208" t="s">
        <v>79</v>
      </c>
      <c r="F190" s="209" t="s">
        <v>1252</v>
      </c>
      <c r="G190" s="207"/>
      <c r="H190" s="210">
        <v>69.55</v>
      </c>
      <c r="I190" s="211"/>
      <c r="J190" s="207"/>
      <c r="K190" s="207"/>
      <c r="L190" s="212"/>
      <c r="M190" s="213"/>
      <c r="N190" s="214"/>
      <c r="O190" s="214"/>
      <c r="P190" s="214"/>
      <c r="Q190" s="214"/>
      <c r="R190" s="214"/>
      <c r="S190" s="214"/>
      <c r="T190" s="215"/>
      <c r="AT190" s="216" t="s">
        <v>180</v>
      </c>
      <c r="AU190" s="216" t="s">
        <v>90</v>
      </c>
      <c r="AV190" s="14" t="s">
        <v>90</v>
      </c>
      <c r="AW190" s="14" t="s">
        <v>42</v>
      </c>
      <c r="AX190" s="14" t="s">
        <v>81</v>
      </c>
      <c r="AY190" s="216" t="s">
        <v>171</v>
      </c>
    </row>
    <row r="191" spans="1:65" s="14" customFormat="1" x14ac:dyDescent="0.2">
      <c r="B191" s="206"/>
      <c r="C191" s="207"/>
      <c r="D191" s="197" t="s">
        <v>180</v>
      </c>
      <c r="E191" s="208" t="s">
        <v>79</v>
      </c>
      <c r="F191" s="209" t="s">
        <v>1253</v>
      </c>
      <c r="G191" s="207"/>
      <c r="H191" s="210">
        <v>15.6</v>
      </c>
      <c r="I191" s="211"/>
      <c r="J191" s="207"/>
      <c r="K191" s="207"/>
      <c r="L191" s="212"/>
      <c r="M191" s="213"/>
      <c r="N191" s="214"/>
      <c r="O191" s="214"/>
      <c r="P191" s="214"/>
      <c r="Q191" s="214"/>
      <c r="R191" s="214"/>
      <c r="S191" s="214"/>
      <c r="T191" s="215"/>
      <c r="AT191" s="216" t="s">
        <v>180</v>
      </c>
      <c r="AU191" s="216" t="s">
        <v>90</v>
      </c>
      <c r="AV191" s="14" t="s">
        <v>90</v>
      </c>
      <c r="AW191" s="14" t="s">
        <v>42</v>
      </c>
      <c r="AX191" s="14" t="s">
        <v>81</v>
      </c>
      <c r="AY191" s="216" t="s">
        <v>171</v>
      </c>
    </row>
    <row r="192" spans="1:65" s="14" customFormat="1" x14ac:dyDescent="0.2">
      <c r="B192" s="206"/>
      <c r="C192" s="207"/>
      <c r="D192" s="197" t="s">
        <v>180</v>
      </c>
      <c r="E192" s="208" t="s">
        <v>79</v>
      </c>
      <c r="F192" s="209" t="s">
        <v>1254</v>
      </c>
      <c r="G192" s="207"/>
      <c r="H192" s="210">
        <v>14.3</v>
      </c>
      <c r="I192" s="211"/>
      <c r="J192" s="207"/>
      <c r="K192" s="207"/>
      <c r="L192" s="212"/>
      <c r="M192" s="213"/>
      <c r="N192" s="214"/>
      <c r="O192" s="214"/>
      <c r="P192" s="214"/>
      <c r="Q192" s="214"/>
      <c r="R192" s="214"/>
      <c r="S192" s="214"/>
      <c r="T192" s="215"/>
      <c r="AT192" s="216" t="s">
        <v>180</v>
      </c>
      <c r="AU192" s="216" t="s">
        <v>90</v>
      </c>
      <c r="AV192" s="14" t="s">
        <v>90</v>
      </c>
      <c r="AW192" s="14" t="s">
        <v>42</v>
      </c>
      <c r="AX192" s="14" t="s">
        <v>81</v>
      </c>
      <c r="AY192" s="216" t="s">
        <v>171</v>
      </c>
    </row>
    <row r="193" spans="1:65" s="14" customFormat="1" x14ac:dyDescent="0.2">
      <c r="B193" s="206"/>
      <c r="C193" s="207"/>
      <c r="D193" s="197" t="s">
        <v>180</v>
      </c>
      <c r="E193" s="208" t="s">
        <v>79</v>
      </c>
      <c r="F193" s="209" t="s">
        <v>1255</v>
      </c>
      <c r="G193" s="207"/>
      <c r="H193" s="210">
        <v>7.6829999999999998</v>
      </c>
      <c r="I193" s="211"/>
      <c r="J193" s="207"/>
      <c r="K193" s="207"/>
      <c r="L193" s="212"/>
      <c r="M193" s="213"/>
      <c r="N193" s="214"/>
      <c r="O193" s="214"/>
      <c r="P193" s="214"/>
      <c r="Q193" s="214"/>
      <c r="R193" s="214"/>
      <c r="S193" s="214"/>
      <c r="T193" s="215"/>
      <c r="AT193" s="216" t="s">
        <v>180</v>
      </c>
      <c r="AU193" s="216" t="s">
        <v>90</v>
      </c>
      <c r="AV193" s="14" t="s">
        <v>90</v>
      </c>
      <c r="AW193" s="14" t="s">
        <v>42</v>
      </c>
      <c r="AX193" s="14" t="s">
        <v>81</v>
      </c>
      <c r="AY193" s="216" t="s">
        <v>171</v>
      </c>
    </row>
    <row r="194" spans="1:65" s="14" customFormat="1" x14ac:dyDescent="0.2">
      <c r="B194" s="206"/>
      <c r="C194" s="207"/>
      <c r="D194" s="197" t="s">
        <v>180</v>
      </c>
      <c r="E194" s="208" t="s">
        <v>79</v>
      </c>
      <c r="F194" s="209" t="s">
        <v>1256</v>
      </c>
      <c r="G194" s="207"/>
      <c r="H194" s="210">
        <v>8.6649999999999991</v>
      </c>
      <c r="I194" s="211"/>
      <c r="J194" s="207"/>
      <c r="K194" s="207"/>
      <c r="L194" s="212"/>
      <c r="M194" s="213"/>
      <c r="N194" s="214"/>
      <c r="O194" s="214"/>
      <c r="P194" s="214"/>
      <c r="Q194" s="214"/>
      <c r="R194" s="214"/>
      <c r="S194" s="214"/>
      <c r="T194" s="215"/>
      <c r="AT194" s="216" t="s">
        <v>180</v>
      </c>
      <c r="AU194" s="216" t="s">
        <v>90</v>
      </c>
      <c r="AV194" s="14" t="s">
        <v>90</v>
      </c>
      <c r="AW194" s="14" t="s">
        <v>42</v>
      </c>
      <c r="AX194" s="14" t="s">
        <v>81</v>
      </c>
      <c r="AY194" s="216" t="s">
        <v>171</v>
      </c>
    </row>
    <row r="195" spans="1:65" s="14" customFormat="1" x14ac:dyDescent="0.2">
      <c r="B195" s="206"/>
      <c r="C195" s="207"/>
      <c r="D195" s="197" t="s">
        <v>180</v>
      </c>
      <c r="E195" s="208" t="s">
        <v>79</v>
      </c>
      <c r="F195" s="209" t="s">
        <v>1257</v>
      </c>
      <c r="G195" s="207"/>
      <c r="H195" s="210">
        <v>2.7890000000000001</v>
      </c>
      <c r="I195" s="211"/>
      <c r="J195" s="207"/>
      <c r="K195" s="207"/>
      <c r="L195" s="212"/>
      <c r="M195" s="213"/>
      <c r="N195" s="214"/>
      <c r="O195" s="214"/>
      <c r="P195" s="214"/>
      <c r="Q195" s="214"/>
      <c r="R195" s="214"/>
      <c r="S195" s="214"/>
      <c r="T195" s="215"/>
      <c r="AT195" s="216" t="s">
        <v>180</v>
      </c>
      <c r="AU195" s="216" t="s">
        <v>90</v>
      </c>
      <c r="AV195" s="14" t="s">
        <v>90</v>
      </c>
      <c r="AW195" s="14" t="s">
        <v>42</v>
      </c>
      <c r="AX195" s="14" t="s">
        <v>81</v>
      </c>
      <c r="AY195" s="216" t="s">
        <v>171</v>
      </c>
    </row>
    <row r="196" spans="1:65" s="14" customFormat="1" x14ac:dyDescent="0.2">
      <c r="B196" s="206"/>
      <c r="C196" s="207"/>
      <c r="D196" s="197" t="s">
        <v>180</v>
      </c>
      <c r="E196" s="208" t="s">
        <v>79</v>
      </c>
      <c r="F196" s="209" t="s">
        <v>1258</v>
      </c>
      <c r="G196" s="207"/>
      <c r="H196" s="210">
        <v>8.5540000000000003</v>
      </c>
      <c r="I196" s="211"/>
      <c r="J196" s="207"/>
      <c r="K196" s="207"/>
      <c r="L196" s="212"/>
      <c r="M196" s="213"/>
      <c r="N196" s="214"/>
      <c r="O196" s="214"/>
      <c r="P196" s="214"/>
      <c r="Q196" s="214"/>
      <c r="R196" s="214"/>
      <c r="S196" s="214"/>
      <c r="T196" s="215"/>
      <c r="AT196" s="216" t="s">
        <v>180</v>
      </c>
      <c r="AU196" s="216" t="s">
        <v>90</v>
      </c>
      <c r="AV196" s="14" t="s">
        <v>90</v>
      </c>
      <c r="AW196" s="14" t="s">
        <v>42</v>
      </c>
      <c r="AX196" s="14" t="s">
        <v>81</v>
      </c>
      <c r="AY196" s="216" t="s">
        <v>171</v>
      </c>
    </row>
    <row r="197" spans="1:65" s="14" customFormat="1" x14ac:dyDescent="0.2">
      <c r="B197" s="206"/>
      <c r="C197" s="207"/>
      <c r="D197" s="197" t="s">
        <v>180</v>
      </c>
      <c r="E197" s="208" t="s">
        <v>79</v>
      </c>
      <c r="F197" s="209" t="s">
        <v>1259</v>
      </c>
      <c r="G197" s="207"/>
      <c r="H197" s="210">
        <v>2.3860000000000001</v>
      </c>
      <c r="I197" s="211"/>
      <c r="J197" s="207"/>
      <c r="K197" s="207"/>
      <c r="L197" s="212"/>
      <c r="M197" s="213"/>
      <c r="N197" s="214"/>
      <c r="O197" s="214"/>
      <c r="P197" s="214"/>
      <c r="Q197" s="214"/>
      <c r="R197" s="214"/>
      <c r="S197" s="214"/>
      <c r="T197" s="215"/>
      <c r="AT197" s="216" t="s">
        <v>180</v>
      </c>
      <c r="AU197" s="216" t="s">
        <v>90</v>
      </c>
      <c r="AV197" s="14" t="s">
        <v>90</v>
      </c>
      <c r="AW197" s="14" t="s">
        <v>42</v>
      </c>
      <c r="AX197" s="14" t="s">
        <v>81</v>
      </c>
      <c r="AY197" s="216" t="s">
        <v>171</v>
      </c>
    </row>
    <row r="198" spans="1:65" s="15" customFormat="1" x14ac:dyDescent="0.2">
      <c r="B198" s="217"/>
      <c r="C198" s="218"/>
      <c r="D198" s="197" t="s">
        <v>180</v>
      </c>
      <c r="E198" s="219" t="s">
        <v>79</v>
      </c>
      <c r="F198" s="220" t="s">
        <v>183</v>
      </c>
      <c r="G198" s="218"/>
      <c r="H198" s="221">
        <v>129.52699999999999</v>
      </c>
      <c r="I198" s="222"/>
      <c r="J198" s="218"/>
      <c r="K198" s="218"/>
      <c r="L198" s="223"/>
      <c r="M198" s="224"/>
      <c r="N198" s="225"/>
      <c r="O198" s="225"/>
      <c r="P198" s="225"/>
      <c r="Q198" s="225"/>
      <c r="R198" s="225"/>
      <c r="S198" s="225"/>
      <c r="T198" s="226"/>
      <c r="AT198" s="227" t="s">
        <v>180</v>
      </c>
      <c r="AU198" s="227" t="s">
        <v>90</v>
      </c>
      <c r="AV198" s="15" t="s">
        <v>178</v>
      </c>
      <c r="AW198" s="15" t="s">
        <v>42</v>
      </c>
      <c r="AX198" s="15" t="s">
        <v>88</v>
      </c>
      <c r="AY198" s="227" t="s">
        <v>171</v>
      </c>
    </row>
    <row r="199" spans="1:65" s="2" customFormat="1" ht="24.2" customHeight="1" x14ac:dyDescent="0.2">
      <c r="A199" s="37"/>
      <c r="B199" s="38"/>
      <c r="C199" s="182" t="s">
        <v>278</v>
      </c>
      <c r="D199" s="182" t="s">
        <v>173</v>
      </c>
      <c r="E199" s="183" t="s">
        <v>1260</v>
      </c>
      <c r="F199" s="184" t="s">
        <v>1261</v>
      </c>
      <c r="G199" s="185" t="s">
        <v>127</v>
      </c>
      <c r="H199" s="186">
        <v>1061.0029999999999</v>
      </c>
      <c r="I199" s="187"/>
      <c r="J199" s="188">
        <f>ROUND(I199*H199,2)</f>
        <v>0</v>
      </c>
      <c r="K199" s="184" t="s">
        <v>196</v>
      </c>
      <c r="L199" s="42"/>
      <c r="M199" s="189" t="s">
        <v>79</v>
      </c>
      <c r="N199" s="190" t="s">
        <v>51</v>
      </c>
      <c r="O199" s="67"/>
      <c r="P199" s="191">
        <f>O199*H199</f>
        <v>0</v>
      </c>
      <c r="Q199" s="191">
        <v>6.6790000000000002E-2</v>
      </c>
      <c r="R199" s="191">
        <f>Q199*H199</f>
        <v>70.864390369999995</v>
      </c>
      <c r="S199" s="191">
        <v>0</v>
      </c>
      <c r="T199" s="192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193" t="s">
        <v>178</v>
      </c>
      <c r="AT199" s="193" t="s">
        <v>173</v>
      </c>
      <c r="AU199" s="193" t="s">
        <v>90</v>
      </c>
      <c r="AY199" s="19" t="s">
        <v>171</v>
      </c>
      <c r="BE199" s="194">
        <f>IF(N199="základní",J199,0)</f>
        <v>0</v>
      </c>
      <c r="BF199" s="194">
        <f>IF(N199="snížená",J199,0)</f>
        <v>0</v>
      </c>
      <c r="BG199" s="194">
        <f>IF(N199="zákl. přenesená",J199,0)</f>
        <v>0</v>
      </c>
      <c r="BH199" s="194">
        <f>IF(N199="sníž. přenesená",J199,0)</f>
        <v>0</v>
      </c>
      <c r="BI199" s="194">
        <f>IF(N199="nulová",J199,0)</f>
        <v>0</v>
      </c>
      <c r="BJ199" s="19" t="s">
        <v>88</v>
      </c>
      <c r="BK199" s="194">
        <f>ROUND(I199*H199,2)</f>
        <v>0</v>
      </c>
      <c r="BL199" s="19" t="s">
        <v>178</v>
      </c>
      <c r="BM199" s="193" t="s">
        <v>1262</v>
      </c>
    </row>
    <row r="200" spans="1:65" s="2" customFormat="1" x14ac:dyDescent="0.2">
      <c r="A200" s="37"/>
      <c r="B200" s="38"/>
      <c r="C200" s="39"/>
      <c r="D200" s="228" t="s">
        <v>198</v>
      </c>
      <c r="E200" s="39"/>
      <c r="F200" s="229" t="s">
        <v>1263</v>
      </c>
      <c r="G200" s="39"/>
      <c r="H200" s="39"/>
      <c r="I200" s="230"/>
      <c r="J200" s="39"/>
      <c r="K200" s="39"/>
      <c r="L200" s="42"/>
      <c r="M200" s="231"/>
      <c r="N200" s="232"/>
      <c r="O200" s="67"/>
      <c r="P200" s="67"/>
      <c r="Q200" s="67"/>
      <c r="R200" s="67"/>
      <c r="S200" s="67"/>
      <c r="T200" s="68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9" t="s">
        <v>198</v>
      </c>
      <c r="AU200" s="19" t="s">
        <v>90</v>
      </c>
    </row>
    <row r="201" spans="1:65" s="13" customFormat="1" x14ac:dyDescent="0.2">
      <c r="B201" s="195"/>
      <c r="C201" s="196"/>
      <c r="D201" s="197" t="s">
        <v>180</v>
      </c>
      <c r="E201" s="198" t="s">
        <v>79</v>
      </c>
      <c r="F201" s="199" t="s">
        <v>1155</v>
      </c>
      <c r="G201" s="196"/>
      <c r="H201" s="198" t="s">
        <v>79</v>
      </c>
      <c r="I201" s="200"/>
      <c r="J201" s="196"/>
      <c r="K201" s="196"/>
      <c r="L201" s="201"/>
      <c r="M201" s="202"/>
      <c r="N201" s="203"/>
      <c r="O201" s="203"/>
      <c r="P201" s="203"/>
      <c r="Q201" s="203"/>
      <c r="R201" s="203"/>
      <c r="S201" s="203"/>
      <c r="T201" s="204"/>
      <c r="AT201" s="205" t="s">
        <v>180</v>
      </c>
      <c r="AU201" s="205" t="s">
        <v>90</v>
      </c>
      <c r="AV201" s="13" t="s">
        <v>88</v>
      </c>
      <c r="AW201" s="13" t="s">
        <v>42</v>
      </c>
      <c r="AX201" s="13" t="s">
        <v>81</v>
      </c>
      <c r="AY201" s="205" t="s">
        <v>171</v>
      </c>
    </row>
    <row r="202" spans="1:65" s="13" customFormat="1" x14ac:dyDescent="0.2">
      <c r="B202" s="195"/>
      <c r="C202" s="196"/>
      <c r="D202" s="197" t="s">
        <v>180</v>
      </c>
      <c r="E202" s="198" t="s">
        <v>79</v>
      </c>
      <c r="F202" s="199" t="s">
        <v>1264</v>
      </c>
      <c r="G202" s="196"/>
      <c r="H202" s="198" t="s">
        <v>79</v>
      </c>
      <c r="I202" s="200"/>
      <c r="J202" s="196"/>
      <c r="K202" s="196"/>
      <c r="L202" s="201"/>
      <c r="M202" s="202"/>
      <c r="N202" s="203"/>
      <c r="O202" s="203"/>
      <c r="P202" s="203"/>
      <c r="Q202" s="203"/>
      <c r="R202" s="203"/>
      <c r="S202" s="203"/>
      <c r="T202" s="204"/>
      <c r="AT202" s="205" t="s">
        <v>180</v>
      </c>
      <c r="AU202" s="205" t="s">
        <v>90</v>
      </c>
      <c r="AV202" s="13" t="s">
        <v>88</v>
      </c>
      <c r="AW202" s="13" t="s">
        <v>42</v>
      </c>
      <c r="AX202" s="13" t="s">
        <v>81</v>
      </c>
      <c r="AY202" s="205" t="s">
        <v>171</v>
      </c>
    </row>
    <row r="203" spans="1:65" s="14" customFormat="1" x14ac:dyDescent="0.2">
      <c r="B203" s="206"/>
      <c r="C203" s="207"/>
      <c r="D203" s="197" t="s">
        <v>180</v>
      </c>
      <c r="E203" s="208" t="s">
        <v>79</v>
      </c>
      <c r="F203" s="209" t="s">
        <v>1265</v>
      </c>
      <c r="G203" s="207"/>
      <c r="H203" s="210">
        <v>561.75</v>
      </c>
      <c r="I203" s="211"/>
      <c r="J203" s="207"/>
      <c r="K203" s="207"/>
      <c r="L203" s="212"/>
      <c r="M203" s="213"/>
      <c r="N203" s="214"/>
      <c r="O203" s="214"/>
      <c r="P203" s="214"/>
      <c r="Q203" s="214"/>
      <c r="R203" s="214"/>
      <c r="S203" s="214"/>
      <c r="T203" s="215"/>
      <c r="AT203" s="216" t="s">
        <v>180</v>
      </c>
      <c r="AU203" s="216" t="s">
        <v>90</v>
      </c>
      <c r="AV203" s="14" t="s">
        <v>90</v>
      </c>
      <c r="AW203" s="14" t="s">
        <v>42</v>
      </c>
      <c r="AX203" s="14" t="s">
        <v>81</v>
      </c>
      <c r="AY203" s="216" t="s">
        <v>171</v>
      </c>
    </row>
    <row r="204" spans="1:65" s="14" customFormat="1" x14ac:dyDescent="0.2">
      <c r="B204" s="206"/>
      <c r="C204" s="207"/>
      <c r="D204" s="197" t="s">
        <v>180</v>
      </c>
      <c r="E204" s="208" t="s">
        <v>79</v>
      </c>
      <c r="F204" s="209" t="s">
        <v>1266</v>
      </c>
      <c r="G204" s="207"/>
      <c r="H204" s="210">
        <v>126</v>
      </c>
      <c r="I204" s="211"/>
      <c r="J204" s="207"/>
      <c r="K204" s="207"/>
      <c r="L204" s="212"/>
      <c r="M204" s="213"/>
      <c r="N204" s="214"/>
      <c r="O204" s="214"/>
      <c r="P204" s="214"/>
      <c r="Q204" s="214"/>
      <c r="R204" s="214"/>
      <c r="S204" s="214"/>
      <c r="T204" s="215"/>
      <c r="AT204" s="216" t="s">
        <v>180</v>
      </c>
      <c r="AU204" s="216" t="s">
        <v>90</v>
      </c>
      <c r="AV204" s="14" t="s">
        <v>90</v>
      </c>
      <c r="AW204" s="14" t="s">
        <v>42</v>
      </c>
      <c r="AX204" s="14" t="s">
        <v>81</v>
      </c>
      <c r="AY204" s="216" t="s">
        <v>171</v>
      </c>
    </row>
    <row r="205" spans="1:65" s="14" customFormat="1" x14ac:dyDescent="0.2">
      <c r="B205" s="206"/>
      <c r="C205" s="207"/>
      <c r="D205" s="197" t="s">
        <v>180</v>
      </c>
      <c r="E205" s="208" t="s">
        <v>79</v>
      </c>
      <c r="F205" s="209" t="s">
        <v>1267</v>
      </c>
      <c r="G205" s="207"/>
      <c r="H205" s="210">
        <v>115.5</v>
      </c>
      <c r="I205" s="211"/>
      <c r="J205" s="207"/>
      <c r="K205" s="207"/>
      <c r="L205" s="212"/>
      <c r="M205" s="213"/>
      <c r="N205" s="214"/>
      <c r="O205" s="214"/>
      <c r="P205" s="214"/>
      <c r="Q205" s="214"/>
      <c r="R205" s="214"/>
      <c r="S205" s="214"/>
      <c r="T205" s="215"/>
      <c r="AT205" s="216" t="s">
        <v>180</v>
      </c>
      <c r="AU205" s="216" t="s">
        <v>90</v>
      </c>
      <c r="AV205" s="14" t="s">
        <v>90</v>
      </c>
      <c r="AW205" s="14" t="s">
        <v>42</v>
      </c>
      <c r="AX205" s="14" t="s">
        <v>81</v>
      </c>
      <c r="AY205" s="216" t="s">
        <v>171</v>
      </c>
    </row>
    <row r="206" spans="1:65" s="14" customFormat="1" x14ac:dyDescent="0.2">
      <c r="B206" s="206"/>
      <c r="C206" s="207"/>
      <c r="D206" s="197" t="s">
        <v>180</v>
      </c>
      <c r="E206" s="208" t="s">
        <v>79</v>
      </c>
      <c r="F206" s="209" t="s">
        <v>1268</v>
      </c>
      <c r="G206" s="207"/>
      <c r="H206" s="210">
        <v>70.92</v>
      </c>
      <c r="I206" s="211"/>
      <c r="J206" s="207"/>
      <c r="K206" s="207"/>
      <c r="L206" s="212"/>
      <c r="M206" s="213"/>
      <c r="N206" s="214"/>
      <c r="O206" s="214"/>
      <c r="P206" s="214"/>
      <c r="Q206" s="214"/>
      <c r="R206" s="214"/>
      <c r="S206" s="214"/>
      <c r="T206" s="215"/>
      <c r="AT206" s="216" t="s">
        <v>180</v>
      </c>
      <c r="AU206" s="216" t="s">
        <v>90</v>
      </c>
      <c r="AV206" s="14" t="s">
        <v>90</v>
      </c>
      <c r="AW206" s="14" t="s">
        <v>42</v>
      </c>
      <c r="AX206" s="14" t="s">
        <v>81</v>
      </c>
      <c r="AY206" s="216" t="s">
        <v>171</v>
      </c>
    </row>
    <row r="207" spans="1:65" s="14" customFormat="1" x14ac:dyDescent="0.2">
      <c r="B207" s="206"/>
      <c r="C207" s="207"/>
      <c r="D207" s="197" t="s">
        <v>180</v>
      </c>
      <c r="E207" s="208" t="s">
        <v>79</v>
      </c>
      <c r="F207" s="209" t="s">
        <v>1269</v>
      </c>
      <c r="G207" s="207"/>
      <c r="H207" s="210">
        <v>69.983000000000004</v>
      </c>
      <c r="I207" s="211"/>
      <c r="J207" s="207"/>
      <c r="K207" s="207"/>
      <c r="L207" s="212"/>
      <c r="M207" s="213"/>
      <c r="N207" s="214"/>
      <c r="O207" s="214"/>
      <c r="P207" s="214"/>
      <c r="Q207" s="214"/>
      <c r="R207" s="214"/>
      <c r="S207" s="214"/>
      <c r="T207" s="215"/>
      <c r="AT207" s="216" t="s">
        <v>180</v>
      </c>
      <c r="AU207" s="216" t="s">
        <v>90</v>
      </c>
      <c r="AV207" s="14" t="s">
        <v>90</v>
      </c>
      <c r="AW207" s="14" t="s">
        <v>42</v>
      </c>
      <c r="AX207" s="14" t="s">
        <v>81</v>
      </c>
      <c r="AY207" s="216" t="s">
        <v>171</v>
      </c>
    </row>
    <row r="208" spans="1:65" s="14" customFormat="1" x14ac:dyDescent="0.2">
      <c r="B208" s="206"/>
      <c r="C208" s="207"/>
      <c r="D208" s="197" t="s">
        <v>180</v>
      </c>
      <c r="E208" s="208" t="s">
        <v>79</v>
      </c>
      <c r="F208" s="209" t="s">
        <v>1270</v>
      </c>
      <c r="G208" s="207"/>
      <c r="H208" s="210">
        <v>25.74</v>
      </c>
      <c r="I208" s="211"/>
      <c r="J208" s="207"/>
      <c r="K208" s="207"/>
      <c r="L208" s="212"/>
      <c r="M208" s="213"/>
      <c r="N208" s="214"/>
      <c r="O208" s="214"/>
      <c r="P208" s="214"/>
      <c r="Q208" s="214"/>
      <c r="R208" s="214"/>
      <c r="S208" s="214"/>
      <c r="T208" s="215"/>
      <c r="AT208" s="216" t="s">
        <v>180</v>
      </c>
      <c r="AU208" s="216" t="s">
        <v>90</v>
      </c>
      <c r="AV208" s="14" t="s">
        <v>90</v>
      </c>
      <c r="AW208" s="14" t="s">
        <v>42</v>
      </c>
      <c r="AX208" s="14" t="s">
        <v>81</v>
      </c>
      <c r="AY208" s="216" t="s">
        <v>171</v>
      </c>
    </row>
    <row r="209" spans="1:65" s="14" customFormat="1" x14ac:dyDescent="0.2">
      <c r="B209" s="206"/>
      <c r="C209" s="207"/>
      <c r="D209" s="197" t="s">
        <v>180</v>
      </c>
      <c r="E209" s="208" t="s">
        <v>79</v>
      </c>
      <c r="F209" s="209" t="s">
        <v>1271</v>
      </c>
      <c r="G209" s="207"/>
      <c r="H209" s="210">
        <v>69.09</v>
      </c>
      <c r="I209" s="211"/>
      <c r="J209" s="207"/>
      <c r="K209" s="207"/>
      <c r="L209" s="212"/>
      <c r="M209" s="213"/>
      <c r="N209" s="214"/>
      <c r="O209" s="214"/>
      <c r="P209" s="214"/>
      <c r="Q209" s="214"/>
      <c r="R209" s="214"/>
      <c r="S209" s="214"/>
      <c r="T209" s="215"/>
      <c r="AT209" s="216" t="s">
        <v>180</v>
      </c>
      <c r="AU209" s="216" t="s">
        <v>90</v>
      </c>
      <c r="AV209" s="14" t="s">
        <v>90</v>
      </c>
      <c r="AW209" s="14" t="s">
        <v>42</v>
      </c>
      <c r="AX209" s="14" t="s">
        <v>81</v>
      </c>
      <c r="AY209" s="216" t="s">
        <v>171</v>
      </c>
    </row>
    <row r="210" spans="1:65" s="14" customFormat="1" x14ac:dyDescent="0.2">
      <c r="B210" s="206"/>
      <c r="C210" s="207"/>
      <c r="D210" s="197" t="s">
        <v>180</v>
      </c>
      <c r="E210" s="208" t="s">
        <v>79</v>
      </c>
      <c r="F210" s="209" t="s">
        <v>1272</v>
      </c>
      <c r="G210" s="207"/>
      <c r="H210" s="210">
        <v>22.02</v>
      </c>
      <c r="I210" s="211"/>
      <c r="J210" s="207"/>
      <c r="K210" s="207"/>
      <c r="L210" s="212"/>
      <c r="M210" s="213"/>
      <c r="N210" s="214"/>
      <c r="O210" s="214"/>
      <c r="P210" s="214"/>
      <c r="Q210" s="214"/>
      <c r="R210" s="214"/>
      <c r="S210" s="214"/>
      <c r="T210" s="215"/>
      <c r="AT210" s="216" t="s">
        <v>180</v>
      </c>
      <c r="AU210" s="216" t="s">
        <v>90</v>
      </c>
      <c r="AV210" s="14" t="s">
        <v>90</v>
      </c>
      <c r="AW210" s="14" t="s">
        <v>42</v>
      </c>
      <c r="AX210" s="14" t="s">
        <v>81</v>
      </c>
      <c r="AY210" s="216" t="s">
        <v>171</v>
      </c>
    </row>
    <row r="211" spans="1:65" s="15" customFormat="1" x14ac:dyDescent="0.2">
      <c r="B211" s="217"/>
      <c r="C211" s="218"/>
      <c r="D211" s="197" t="s">
        <v>180</v>
      </c>
      <c r="E211" s="219" t="s">
        <v>79</v>
      </c>
      <c r="F211" s="220" t="s">
        <v>183</v>
      </c>
      <c r="G211" s="218"/>
      <c r="H211" s="221">
        <v>1061.0029999999999</v>
      </c>
      <c r="I211" s="222"/>
      <c r="J211" s="218"/>
      <c r="K211" s="218"/>
      <c r="L211" s="223"/>
      <c r="M211" s="224"/>
      <c r="N211" s="225"/>
      <c r="O211" s="225"/>
      <c r="P211" s="225"/>
      <c r="Q211" s="225"/>
      <c r="R211" s="225"/>
      <c r="S211" s="225"/>
      <c r="T211" s="226"/>
      <c r="AT211" s="227" t="s">
        <v>180</v>
      </c>
      <c r="AU211" s="227" t="s">
        <v>90</v>
      </c>
      <c r="AV211" s="15" t="s">
        <v>178</v>
      </c>
      <c r="AW211" s="15" t="s">
        <v>42</v>
      </c>
      <c r="AX211" s="15" t="s">
        <v>88</v>
      </c>
      <c r="AY211" s="227" t="s">
        <v>171</v>
      </c>
    </row>
    <row r="212" spans="1:65" s="2" customFormat="1" ht="16.5" customHeight="1" x14ac:dyDescent="0.2">
      <c r="A212" s="37"/>
      <c r="B212" s="38"/>
      <c r="C212" s="182" t="s">
        <v>287</v>
      </c>
      <c r="D212" s="182" t="s">
        <v>173</v>
      </c>
      <c r="E212" s="183" t="s">
        <v>1273</v>
      </c>
      <c r="F212" s="184" t="s">
        <v>1274</v>
      </c>
      <c r="G212" s="185" t="s">
        <v>127</v>
      </c>
      <c r="H212" s="186">
        <v>129.52699999999999</v>
      </c>
      <c r="I212" s="187"/>
      <c r="J212" s="188">
        <f>ROUND(I212*H212,2)</f>
        <v>0</v>
      </c>
      <c r="K212" s="184" t="s">
        <v>196</v>
      </c>
      <c r="L212" s="42"/>
      <c r="M212" s="189" t="s">
        <v>79</v>
      </c>
      <c r="N212" s="190" t="s">
        <v>51</v>
      </c>
      <c r="O212" s="67"/>
      <c r="P212" s="191">
        <f>O212*H212</f>
        <v>0</v>
      </c>
      <c r="Q212" s="191">
        <v>0</v>
      </c>
      <c r="R212" s="191">
        <f>Q212*H212</f>
        <v>0</v>
      </c>
      <c r="S212" s="191">
        <v>0</v>
      </c>
      <c r="T212" s="192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193" t="s">
        <v>178</v>
      </c>
      <c r="AT212" s="193" t="s">
        <v>173</v>
      </c>
      <c r="AU212" s="193" t="s">
        <v>90</v>
      </c>
      <c r="AY212" s="19" t="s">
        <v>171</v>
      </c>
      <c r="BE212" s="194">
        <f>IF(N212="základní",J212,0)</f>
        <v>0</v>
      </c>
      <c r="BF212" s="194">
        <f>IF(N212="snížená",J212,0)</f>
        <v>0</v>
      </c>
      <c r="BG212" s="194">
        <f>IF(N212="zákl. přenesená",J212,0)</f>
        <v>0</v>
      </c>
      <c r="BH212" s="194">
        <f>IF(N212="sníž. přenesená",J212,0)</f>
        <v>0</v>
      </c>
      <c r="BI212" s="194">
        <f>IF(N212="nulová",J212,0)</f>
        <v>0</v>
      </c>
      <c r="BJ212" s="19" t="s">
        <v>88</v>
      </c>
      <c r="BK212" s="194">
        <f>ROUND(I212*H212,2)</f>
        <v>0</v>
      </c>
      <c r="BL212" s="19" t="s">
        <v>178</v>
      </c>
      <c r="BM212" s="193" t="s">
        <v>1275</v>
      </c>
    </row>
    <row r="213" spans="1:65" s="2" customFormat="1" x14ac:dyDescent="0.2">
      <c r="A213" s="37"/>
      <c r="B213" s="38"/>
      <c r="C213" s="39"/>
      <c r="D213" s="228" t="s">
        <v>198</v>
      </c>
      <c r="E213" s="39"/>
      <c r="F213" s="229" t="s">
        <v>1276</v>
      </c>
      <c r="G213" s="39"/>
      <c r="H213" s="39"/>
      <c r="I213" s="230"/>
      <c r="J213" s="39"/>
      <c r="K213" s="39"/>
      <c r="L213" s="42"/>
      <c r="M213" s="231"/>
      <c r="N213" s="232"/>
      <c r="O213" s="67"/>
      <c r="P213" s="67"/>
      <c r="Q213" s="67"/>
      <c r="R213" s="67"/>
      <c r="S213" s="67"/>
      <c r="T213" s="68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19" t="s">
        <v>198</v>
      </c>
      <c r="AU213" s="19" t="s">
        <v>90</v>
      </c>
    </row>
    <row r="214" spans="1:65" s="2" customFormat="1" ht="24.2" customHeight="1" x14ac:dyDescent="0.2">
      <c r="A214" s="37"/>
      <c r="B214" s="38"/>
      <c r="C214" s="182" t="s">
        <v>293</v>
      </c>
      <c r="D214" s="182" t="s">
        <v>173</v>
      </c>
      <c r="E214" s="183" t="s">
        <v>1277</v>
      </c>
      <c r="F214" s="184" t="s">
        <v>1278</v>
      </c>
      <c r="G214" s="185" t="s">
        <v>721</v>
      </c>
      <c r="H214" s="186">
        <v>149170.226</v>
      </c>
      <c r="I214" s="187"/>
      <c r="J214" s="188">
        <f>ROUND(I214*H214,2)</f>
        <v>0</v>
      </c>
      <c r="K214" s="184" t="s">
        <v>196</v>
      </c>
      <c r="L214" s="42"/>
      <c r="M214" s="189" t="s">
        <v>79</v>
      </c>
      <c r="N214" s="190" t="s">
        <v>51</v>
      </c>
      <c r="O214" s="67"/>
      <c r="P214" s="191">
        <f>O214*H214</f>
        <v>0</v>
      </c>
      <c r="Q214" s="191">
        <v>2.5999999999999998E-4</v>
      </c>
      <c r="R214" s="191">
        <f>Q214*H214</f>
        <v>38.784258759999993</v>
      </c>
      <c r="S214" s="191">
        <v>0</v>
      </c>
      <c r="T214" s="192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193" t="s">
        <v>178</v>
      </c>
      <c r="AT214" s="193" t="s">
        <v>173</v>
      </c>
      <c r="AU214" s="193" t="s">
        <v>90</v>
      </c>
      <c r="AY214" s="19" t="s">
        <v>171</v>
      </c>
      <c r="BE214" s="194">
        <f>IF(N214="základní",J214,0)</f>
        <v>0</v>
      </c>
      <c r="BF214" s="194">
        <f>IF(N214="snížená",J214,0)</f>
        <v>0</v>
      </c>
      <c r="BG214" s="194">
        <f>IF(N214="zákl. přenesená",J214,0)</f>
        <v>0</v>
      </c>
      <c r="BH214" s="194">
        <f>IF(N214="sníž. přenesená",J214,0)</f>
        <v>0</v>
      </c>
      <c r="BI214" s="194">
        <f>IF(N214="nulová",J214,0)</f>
        <v>0</v>
      </c>
      <c r="BJ214" s="19" t="s">
        <v>88</v>
      </c>
      <c r="BK214" s="194">
        <f>ROUND(I214*H214,2)</f>
        <v>0</v>
      </c>
      <c r="BL214" s="19" t="s">
        <v>178</v>
      </c>
      <c r="BM214" s="193" t="s">
        <v>1279</v>
      </c>
    </row>
    <row r="215" spans="1:65" s="2" customFormat="1" x14ac:dyDescent="0.2">
      <c r="A215" s="37"/>
      <c r="B215" s="38"/>
      <c r="C215" s="39"/>
      <c r="D215" s="228" t="s">
        <v>198</v>
      </c>
      <c r="E215" s="39"/>
      <c r="F215" s="229" t="s">
        <v>1280</v>
      </c>
      <c r="G215" s="39"/>
      <c r="H215" s="39"/>
      <c r="I215" s="230"/>
      <c r="J215" s="39"/>
      <c r="K215" s="39"/>
      <c r="L215" s="42"/>
      <c r="M215" s="231"/>
      <c r="N215" s="232"/>
      <c r="O215" s="67"/>
      <c r="P215" s="67"/>
      <c r="Q215" s="67"/>
      <c r="R215" s="67"/>
      <c r="S215" s="67"/>
      <c r="T215" s="68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T215" s="19" t="s">
        <v>198</v>
      </c>
      <c r="AU215" s="19" t="s">
        <v>90</v>
      </c>
    </row>
    <row r="216" spans="1:65" s="13" customFormat="1" x14ac:dyDescent="0.2">
      <c r="B216" s="195"/>
      <c r="C216" s="196"/>
      <c r="D216" s="197" t="s">
        <v>180</v>
      </c>
      <c r="E216" s="198" t="s">
        <v>79</v>
      </c>
      <c r="F216" s="199" t="s">
        <v>1155</v>
      </c>
      <c r="G216" s="196"/>
      <c r="H216" s="198" t="s">
        <v>79</v>
      </c>
      <c r="I216" s="200"/>
      <c r="J216" s="196"/>
      <c r="K216" s="196"/>
      <c r="L216" s="201"/>
      <c r="M216" s="202"/>
      <c r="N216" s="203"/>
      <c r="O216" s="203"/>
      <c r="P216" s="203"/>
      <c r="Q216" s="203"/>
      <c r="R216" s="203"/>
      <c r="S216" s="203"/>
      <c r="T216" s="204"/>
      <c r="AT216" s="205" t="s">
        <v>180</v>
      </c>
      <c r="AU216" s="205" t="s">
        <v>90</v>
      </c>
      <c r="AV216" s="13" t="s">
        <v>88</v>
      </c>
      <c r="AW216" s="13" t="s">
        <v>42</v>
      </c>
      <c r="AX216" s="13" t="s">
        <v>81</v>
      </c>
      <c r="AY216" s="205" t="s">
        <v>171</v>
      </c>
    </row>
    <row r="217" spans="1:65" s="13" customFormat="1" x14ac:dyDescent="0.2">
      <c r="B217" s="195"/>
      <c r="C217" s="196"/>
      <c r="D217" s="197" t="s">
        <v>180</v>
      </c>
      <c r="E217" s="198" t="s">
        <v>79</v>
      </c>
      <c r="F217" s="199" t="s">
        <v>1281</v>
      </c>
      <c r="G217" s="196"/>
      <c r="H217" s="198" t="s">
        <v>79</v>
      </c>
      <c r="I217" s="200"/>
      <c r="J217" s="196"/>
      <c r="K217" s="196"/>
      <c r="L217" s="201"/>
      <c r="M217" s="202"/>
      <c r="N217" s="203"/>
      <c r="O217" s="203"/>
      <c r="P217" s="203"/>
      <c r="Q217" s="203"/>
      <c r="R217" s="203"/>
      <c r="S217" s="203"/>
      <c r="T217" s="204"/>
      <c r="AT217" s="205" t="s">
        <v>180</v>
      </c>
      <c r="AU217" s="205" t="s">
        <v>90</v>
      </c>
      <c r="AV217" s="13" t="s">
        <v>88</v>
      </c>
      <c r="AW217" s="13" t="s">
        <v>42</v>
      </c>
      <c r="AX217" s="13" t="s">
        <v>81</v>
      </c>
      <c r="AY217" s="205" t="s">
        <v>171</v>
      </c>
    </row>
    <row r="218" spans="1:65" s="13" customFormat="1" x14ac:dyDescent="0.2">
      <c r="B218" s="195"/>
      <c r="C218" s="196"/>
      <c r="D218" s="197" t="s">
        <v>180</v>
      </c>
      <c r="E218" s="198" t="s">
        <v>79</v>
      </c>
      <c r="F218" s="199" t="s">
        <v>1282</v>
      </c>
      <c r="G218" s="196"/>
      <c r="H218" s="198" t="s">
        <v>79</v>
      </c>
      <c r="I218" s="200"/>
      <c r="J218" s="196"/>
      <c r="K218" s="196"/>
      <c r="L218" s="201"/>
      <c r="M218" s="202"/>
      <c r="N218" s="203"/>
      <c r="O218" s="203"/>
      <c r="P218" s="203"/>
      <c r="Q218" s="203"/>
      <c r="R218" s="203"/>
      <c r="S218" s="203"/>
      <c r="T218" s="204"/>
      <c r="AT218" s="205" t="s">
        <v>180</v>
      </c>
      <c r="AU218" s="205" t="s">
        <v>90</v>
      </c>
      <c r="AV218" s="13" t="s">
        <v>88</v>
      </c>
      <c r="AW218" s="13" t="s">
        <v>42</v>
      </c>
      <c r="AX218" s="13" t="s">
        <v>81</v>
      </c>
      <c r="AY218" s="205" t="s">
        <v>171</v>
      </c>
    </row>
    <row r="219" spans="1:65" s="14" customFormat="1" x14ac:dyDescent="0.2">
      <c r="B219" s="206"/>
      <c r="C219" s="207"/>
      <c r="D219" s="197" t="s">
        <v>180</v>
      </c>
      <c r="E219" s="208" t="s">
        <v>79</v>
      </c>
      <c r="F219" s="209" t="s">
        <v>1283</v>
      </c>
      <c r="G219" s="207"/>
      <c r="H219" s="210">
        <v>11686.65</v>
      </c>
      <c r="I219" s="211"/>
      <c r="J219" s="207"/>
      <c r="K219" s="207"/>
      <c r="L219" s="212"/>
      <c r="M219" s="213"/>
      <c r="N219" s="214"/>
      <c r="O219" s="214"/>
      <c r="P219" s="214"/>
      <c r="Q219" s="214"/>
      <c r="R219" s="214"/>
      <c r="S219" s="214"/>
      <c r="T219" s="215"/>
      <c r="AT219" s="216" t="s">
        <v>180</v>
      </c>
      <c r="AU219" s="216" t="s">
        <v>90</v>
      </c>
      <c r="AV219" s="14" t="s">
        <v>90</v>
      </c>
      <c r="AW219" s="14" t="s">
        <v>42</v>
      </c>
      <c r="AX219" s="14" t="s">
        <v>81</v>
      </c>
      <c r="AY219" s="216" t="s">
        <v>171</v>
      </c>
    </row>
    <row r="220" spans="1:65" s="14" customFormat="1" x14ac:dyDescent="0.2">
      <c r="B220" s="206"/>
      <c r="C220" s="207"/>
      <c r="D220" s="197" t="s">
        <v>180</v>
      </c>
      <c r="E220" s="208" t="s">
        <v>79</v>
      </c>
      <c r="F220" s="209" t="s">
        <v>1284</v>
      </c>
      <c r="G220" s="207"/>
      <c r="H220" s="210">
        <v>44943.137999999999</v>
      </c>
      <c r="I220" s="211"/>
      <c r="J220" s="207"/>
      <c r="K220" s="207"/>
      <c r="L220" s="212"/>
      <c r="M220" s="213"/>
      <c r="N220" s="214"/>
      <c r="O220" s="214"/>
      <c r="P220" s="214"/>
      <c r="Q220" s="214"/>
      <c r="R220" s="214"/>
      <c r="S220" s="214"/>
      <c r="T220" s="215"/>
      <c r="AT220" s="216" t="s">
        <v>180</v>
      </c>
      <c r="AU220" s="216" t="s">
        <v>90</v>
      </c>
      <c r="AV220" s="14" t="s">
        <v>90</v>
      </c>
      <c r="AW220" s="14" t="s">
        <v>42</v>
      </c>
      <c r="AX220" s="14" t="s">
        <v>81</v>
      </c>
      <c r="AY220" s="216" t="s">
        <v>171</v>
      </c>
    </row>
    <row r="221" spans="1:65" s="14" customFormat="1" x14ac:dyDescent="0.2">
      <c r="B221" s="206"/>
      <c r="C221" s="207"/>
      <c r="D221" s="197" t="s">
        <v>180</v>
      </c>
      <c r="E221" s="208" t="s">
        <v>79</v>
      </c>
      <c r="F221" s="209" t="s">
        <v>1285</v>
      </c>
      <c r="G221" s="207"/>
      <c r="H221" s="210">
        <v>2955.96</v>
      </c>
      <c r="I221" s="211"/>
      <c r="J221" s="207"/>
      <c r="K221" s="207"/>
      <c r="L221" s="212"/>
      <c r="M221" s="213"/>
      <c r="N221" s="214"/>
      <c r="O221" s="214"/>
      <c r="P221" s="214"/>
      <c r="Q221" s="214"/>
      <c r="R221" s="214"/>
      <c r="S221" s="214"/>
      <c r="T221" s="215"/>
      <c r="AT221" s="216" t="s">
        <v>180</v>
      </c>
      <c r="AU221" s="216" t="s">
        <v>90</v>
      </c>
      <c r="AV221" s="14" t="s">
        <v>90</v>
      </c>
      <c r="AW221" s="14" t="s">
        <v>42</v>
      </c>
      <c r="AX221" s="14" t="s">
        <v>81</v>
      </c>
      <c r="AY221" s="216" t="s">
        <v>171</v>
      </c>
    </row>
    <row r="222" spans="1:65" s="14" customFormat="1" x14ac:dyDescent="0.2">
      <c r="B222" s="206"/>
      <c r="C222" s="207"/>
      <c r="D222" s="197" t="s">
        <v>180</v>
      </c>
      <c r="E222" s="208" t="s">
        <v>79</v>
      </c>
      <c r="F222" s="209" t="s">
        <v>1286</v>
      </c>
      <c r="G222" s="207"/>
      <c r="H222" s="210">
        <v>2682.6</v>
      </c>
      <c r="I222" s="211"/>
      <c r="J222" s="207"/>
      <c r="K222" s="207"/>
      <c r="L222" s="212"/>
      <c r="M222" s="213"/>
      <c r="N222" s="214"/>
      <c r="O222" s="214"/>
      <c r="P222" s="214"/>
      <c r="Q222" s="214"/>
      <c r="R222" s="214"/>
      <c r="S222" s="214"/>
      <c r="T222" s="215"/>
      <c r="AT222" s="216" t="s">
        <v>180</v>
      </c>
      <c r="AU222" s="216" t="s">
        <v>90</v>
      </c>
      <c r="AV222" s="14" t="s">
        <v>90</v>
      </c>
      <c r="AW222" s="14" t="s">
        <v>42</v>
      </c>
      <c r="AX222" s="14" t="s">
        <v>81</v>
      </c>
      <c r="AY222" s="216" t="s">
        <v>171</v>
      </c>
    </row>
    <row r="223" spans="1:65" s="13" customFormat="1" x14ac:dyDescent="0.2">
      <c r="B223" s="195"/>
      <c r="C223" s="196"/>
      <c r="D223" s="197" t="s">
        <v>180</v>
      </c>
      <c r="E223" s="198" t="s">
        <v>79</v>
      </c>
      <c r="F223" s="199" t="s">
        <v>1287</v>
      </c>
      <c r="G223" s="196"/>
      <c r="H223" s="198" t="s">
        <v>79</v>
      </c>
      <c r="I223" s="200"/>
      <c r="J223" s="196"/>
      <c r="K223" s="196"/>
      <c r="L223" s="201"/>
      <c r="M223" s="202"/>
      <c r="N223" s="203"/>
      <c r="O223" s="203"/>
      <c r="P223" s="203"/>
      <c r="Q223" s="203"/>
      <c r="R223" s="203"/>
      <c r="S223" s="203"/>
      <c r="T223" s="204"/>
      <c r="AT223" s="205" t="s">
        <v>180</v>
      </c>
      <c r="AU223" s="205" t="s">
        <v>90</v>
      </c>
      <c r="AV223" s="13" t="s">
        <v>88</v>
      </c>
      <c r="AW223" s="13" t="s">
        <v>42</v>
      </c>
      <c r="AX223" s="13" t="s">
        <v>81</v>
      </c>
      <c r="AY223" s="205" t="s">
        <v>171</v>
      </c>
    </row>
    <row r="224" spans="1:65" s="14" customFormat="1" x14ac:dyDescent="0.2">
      <c r="B224" s="206"/>
      <c r="C224" s="207"/>
      <c r="D224" s="197" t="s">
        <v>180</v>
      </c>
      <c r="E224" s="208" t="s">
        <v>79</v>
      </c>
      <c r="F224" s="209" t="s">
        <v>1288</v>
      </c>
      <c r="G224" s="207"/>
      <c r="H224" s="210">
        <v>2544.6959999999999</v>
      </c>
      <c r="I224" s="211"/>
      <c r="J224" s="207"/>
      <c r="K224" s="207"/>
      <c r="L224" s="212"/>
      <c r="M224" s="213"/>
      <c r="N224" s="214"/>
      <c r="O224" s="214"/>
      <c r="P224" s="214"/>
      <c r="Q224" s="214"/>
      <c r="R224" s="214"/>
      <c r="S224" s="214"/>
      <c r="T224" s="215"/>
      <c r="AT224" s="216" t="s">
        <v>180</v>
      </c>
      <c r="AU224" s="216" t="s">
        <v>90</v>
      </c>
      <c r="AV224" s="14" t="s">
        <v>90</v>
      </c>
      <c r="AW224" s="14" t="s">
        <v>42</v>
      </c>
      <c r="AX224" s="14" t="s">
        <v>81</v>
      </c>
      <c r="AY224" s="216" t="s">
        <v>171</v>
      </c>
    </row>
    <row r="225" spans="2:51" s="14" customFormat="1" x14ac:dyDescent="0.2">
      <c r="B225" s="206"/>
      <c r="C225" s="207"/>
      <c r="D225" s="197" t="s">
        <v>180</v>
      </c>
      <c r="E225" s="208" t="s">
        <v>79</v>
      </c>
      <c r="F225" s="209" t="s">
        <v>1289</v>
      </c>
      <c r="G225" s="207"/>
      <c r="H225" s="210">
        <v>10542.557000000001</v>
      </c>
      <c r="I225" s="211"/>
      <c r="J225" s="207"/>
      <c r="K225" s="207"/>
      <c r="L225" s="212"/>
      <c r="M225" s="213"/>
      <c r="N225" s="214"/>
      <c r="O225" s="214"/>
      <c r="P225" s="214"/>
      <c r="Q225" s="214"/>
      <c r="R225" s="214"/>
      <c r="S225" s="214"/>
      <c r="T225" s="215"/>
      <c r="AT225" s="216" t="s">
        <v>180</v>
      </c>
      <c r="AU225" s="216" t="s">
        <v>90</v>
      </c>
      <c r="AV225" s="14" t="s">
        <v>90</v>
      </c>
      <c r="AW225" s="14" t="s">
        <v>42</v>
      </c>
      <c r="AX225" s="14" t="s">
        <v>81</v>
      </c>
      <c r="AY225" s="216" t="s">
        <v>171</v>
      </c>
    </row>
    <row r="226" spans="2:51" s="14" customFormat="1" x14ac:dyDescent="0.2">
      <c r="B226" s="206"/>
      <c r="C226" s="207"/>
      <c r="D226" s="197" t="s">
        <v>180</v>
      </c>
      <c r="E226" s="208" t="s">
        <v>79</v>
      </c>
      <c r="F226" s="209" t="s">
        <v>1290</v>
      </c>
      <c r="G226" s="207"/>
      <c r="H226" s="210">
        <v>650.31100000000004</v>
      </c>
      <c r="I226" s="211"/>
      <c r="J226" s="207"/>
      <c r="K226" s="207"/>
      <c r="L226" s="212"/>
      <c r="M226" s="213"/>
      <c r="N226" s="214"/>
      <c r="O226" s="214"/>
      <c r="P226" s="214"/>
      <c r="Q226" s="214"/>
      <c r="R226" s="214"/>
      <c r="S226" s="214"/>
      <c r="T226" s="215"/>
      <c r="AT226" s="216" t="s">
        <v>180</v>
      </c>
      <c r="AU226" s="216" t="s">
        <v>90</v>
      </c>
      <c r="AV226" s="14" t="s">
        <v>90</v>
      </c>
      <c r="AW226" s="14" t="s">
        <v>42</v>
      </c>
      <c r="AX226" s="14" t="s">
        <v>81</v>
      </c>
      <c r="AY226" s="216" t="s">
        <v>171</v>
      </c>
    </row>
    <row r="227" spans="2:51" s="14" customFormat="1" x14ac:dyDescent="0.2">
      <c r="B227" s="206"/>
      <c r="C227" s="207"/>
      <c r="D227" s="197" t="s">
        <v>180</v>
      </c>
      <c r="E227" s="208" t="s">
        <v>79</v>
      </c>
      <c r="F227" s="209" t="s">
        <v>1291</v>
      </c>
      <c r="G227" s="207"/>
      <c r="H227" s="210">
        <v>536.52</v>
      </c>
      <c r="I227" s="211"/>
      <c r="J227" s="207"/>
      <c r="K227" s="207"/>
      <c r="L227" s="212"/>
      <c r="M227" s="213"/>
      <c r="N227" s="214"/>
      <c r="O227" s="214"/>
      <c r="P227" s="214"/>
      <c r="Q227" s="214"/>
      <c r="R227" s="214"/>
      <c r="S227" s="214"/>
      <c r="T227" s="215"/>
      <c r="AT227" s="216" t="s">
        <v>180</v>
      </c>
      <c r="AU227" s="216" t="s">
        <v>90</v>
      </c>
      <c r="AV227" s="14" t="s">
        <v>90</v>
      </c>
      <c r="AW227" s="14" t="s">
        <v>42</v>
      </c>
      <c r="AX227" s="14" t="s">
        <v>81</v>
      </c>
      <c r="AY227" s="216" t="s">
        <v>171</v>
      </c>
    </row>
    <row r="228" spans="2:51" s="13" customFormat="1" x14ac:dyDescent="0.2">
      <c r="B228" s="195"/>
      <c r="C228" s="196"/>
      <c r="D228" s="197" t="s">
        <v>180</v>
      </c>
      <c r="E228" s="198" t="s">
        <v>79</v>
      </c>
      <c r="F228" s="199" t="s">
        <v>1292</v>
      </c>
      <c r="G228" s="196"/>
      <c r="H228" s="198" t="s">
        <v>79</v>
      </c>
      <c r="I228" s="200"/>
      <c r="J228" s="196"/>
      <c r="K228" s="196"/>
      <c r="L228" s="201"/>
      <c r="M228" s="202"/>
      <c r="N228" s="203"/>
      <c r="O228" s="203"/>
      <c r="P228" s="203"/>
      <c r="Q228" s="203"/>
      <c r="R228" s="203"/>
      <c r="S228" s="203"/>
      <c r="T228" s="204"/>
      <c r="AT228" s="205" t="s">
        <v>180</v>
      </c>
      <c r="AU228" s="205" t="s">
        <v>90</v>
      </c>
      <c r="AV228" s="13" t="s">
        <v>88</v>
      </c>
      <c r="AW228" s="13" t="s">
        <v>42</v>
      </c>
      <c r="AX228" s="13" t="s">
        <v>81</v>
      </c>
      <c r="AY228" s="205" t="s">
        <v>171</v>
      </c>
    </row>
    <row r="229" spans="2:51" s="14" customFormat="1" x14ac:dyDescent="0.2">
      <c r="B229" s="206"/>
      <c r="C229" s="207"/>
      <c r="D229" s="197" t="s">
        <v>180</v>
      </c>
      <c r="E229" s="208" t="s">
        <v>79</v>
      </c>
      <c r="F229" s="209" t="s">
        <v>1293</v>
      </c>
      <c r="G229" s="207"/>
      <c r="H229" s="210">
        <v>2356.1999999999998</v>
      </c>
      <c r="I229" s="211"/>
      <c r="J229" s="207"/>
      <c r="K229" s="207"/>
      <c r="L229" s="212"/>
      <c r="M229" s="213"/>
      <c r="N229" s="214"/>
      <c r="O229" s="214"/>
      <c r="P229" s="214"/>
      <c r="Q229" s="214"/>
      <c r="R229" s="214"/>
      <c r="S229" s="214"/>
      <c r="T229" s="215"/>
      <c r="AT229" s="216" t="s">
        <v>180</v>
      </c>
      <c r="AU229" s="216" t="s">
        <v>90</v>
      </c>
      <c r="AV229" s="14" t="s">
        <v>90</v>
      </c>
      <c r="AW229" s="14" t="s">
        <v>42</v>
      </c>
      <c r="AX229" s="14" t="s">
        <v>81</v>
      </c>
      <c r="AY229" s="216" t="s">
        <v>171</v>
      </c>
    </row>
    <row r="230" spans="2:51" s="14" customFormat="1" x14ac:dyDescent="0.2">
      <c r="B230" s="206"/>
      <c r="C230" s="207"/>
      <c r="D230" s="197" t="s">
        <v>180</v>
      </c>
      <c r="E230" s="208" t="s">
        <v>79</v>
      </c>
      <c r="F230" s="209" t="s">
        <v>1294</v>
      </c>
      <c r="G230" s="207"/>
      <c r="H230" s="210">
        <v>9611.0930000000008</v>
      </c>
      <c r="I230" s="211"/>
      <c r="J230" s="207"/>
      <c r="K230" s="207"/>
      <c r="L230" s="212"/>
      <c r="M230" s="213"/>
      <c r="N230" s="214"/>
      <c r="O230" s="214"/>
      <c r="P230" s="214"/>
      <c r="Q230" s="214"/>
      <c r="R230" s="214"/>
      <c r="S230" s="214"/>
      <c r="T230" s="215"/>
      <c r="AT230" s="216" t="s">
        <v>180</v>
      </c>
      <c r="AU230" s="216" t="s">
        <v>90</v>
      </c>
      <c r="AV230" s="14" t="s">
        <v>90</v>
      </c>
      <c r="AW230" s="14" t="s">
        <v>42</v>
      </c>
      <c r="AX230" s="14" t="s">
        <v>81</v>
      </c>
      <c r="AY230" s="216" t="s">
        <v>171</v>
      </c>
    </row>
    <row r="231" spans="2:51" s="14" customFormat="1" x14ac:dyDescent="0.2">
      <c r="B231" s="206"/>
      <c r="C231" s="207"/>
      <c r="D231" s="197" t="s">
        <v>180</v>
      </c>
      <c r="E231" s="208" t="s">
        <v>79</v>
      </c>
      <c r="F231" s="209" t="s">
        <v>1290</v>
      </c>
      <c r="G231" s="207"/>
      <c r="H231" s="210">
        <v>650.31100000000004</v>
      </c>
      <c r="I231" s="211"/>
      <c r="J231" s="207"/>
      <c r="K231" s="207"/>
      <c r="L231" s="212"/>
      <c r="M231" s="213"/>
      <c r="N231" s="214"/>
      <c r="O231" s="214"/>
      <c r="P231" s="214"/>
      <c r="Q231" s="214"/>
      <c r="R231" s="214"/>
      <c r="S231" s="214"/>
      <c r="T231" s="215"/>
      <c r="AT231" s="216" t="s">
        <v>180</v>
      </c>
      <c r="AU231" s="216" t="s">
        <v>90</v>
      </c>
      <c r="AV231" s="14" t="s">
        <v>90</v>
      </c>
      <c r="AW231" s="14" t="s">
        <v>42</v>
      </c>
      <c r="AX231" s="14" t="s">
        <v>81</v>
      </c>
      <c r="AY231" s="216" t="s">
        <v>171</v>
      </c>
    </row>
    <row r="232" spans="2:51" s="14" customFormat="1" x14ac:dyDescent="0.2">
      <c r="B232" s="206"/>
      <c r="C232" s="207"/>
      <c r="D232" s="197" t="s">
        <v>180</v>
      </c>
      <c r="E232" s="208" t="s">
        <v>79</v>
      </c>
      <c r="F232" s="209" t="s">
        <v>1291</v>
      </c>
      <c r="G232" s="207"/>
      <c r="H232" s="210">
        <v>536.52</v>
      </c>
      <c r="I232" s="211"/>
      <c r="J232" s="207"/>
      <c r="K232" s="207"/>
      <c r="L232" s="212"/>
      <c r="M232" s="213"/>
      <c r="N232" s="214"/>
      <c r="O232" s="214"/>
      <c r="P232" s="214"/>
      <c r="Q232" s="214"/>
      <c r="R232" s="214"/>
      <c r="S232" s="214"/>
      <c r="T232" s="215"/>
      <c r="AT232" s="216" t="s">
        <v>180</v>
      </c>
      <c r="AU232" s="216" t="s">
        <v>90</v>
      </c>
      <c r="AV232" s="14" t="s">
        <v>90</v>
      </c>
      <c r="AW232" s="14" t="s">
        <v>42</v>
      </c>
      <c r="AX232" s="14" t="s">
        <v>81</v>
      </c>
      <c r="AY232" s="216" t="s">
        <v>171</v>
      </c>
    </row>
    <row r="233" spans="2:51" s="13" customFormat="1" x14ac:dyDescent="0.2">
      <c r="B233" s="195"/>
      <c r="C233" s="196"/>
      <c r="D233" s="197" t="s">
        <v>180</v>
      </c>
      <c r="E233" s="198" t="s">
        <v>79</v>
      </c>
      <c r="F233" s="199" t="s">
        <v>1295</v>
      </c>
      <c r="G233" s="196"/>
      <c r="H233" s="198" t="s">
        <v>79</v>
      </c>
      <c r="I233" s="200"/>
      <c r="J233" s="196"/>
      <c r="K233" s="196"/>
      <c r="L233" s="201"/>
      <c r="M233" s="202"/>
      <c r="N233" s="203"/>
      <c r="O233" s="203"/>
      <c r="P233" s="203"/>
      <c r="Q233" s="203"/>
      <c r="R233" s="203"/>
      <c r="S233" s="203"/>
      <c r="T233" s="204"/>
      <c r="AT233" s="205" t="s">
        <v>180</v>
      </c>
      <c r="AU233" s="205" t="s">
        <v>90</v>
      </c>
      <c r="AV233" s="13" t="s">
        <v>88</v>
      </c>
      <c r="AW233" s="13" t="s">
        <v>42</v>
      </c>
      <c r="AX233" s="13" t="s">
        <v>81</v>
      </c>
      <c r="AY233" s="205" t="s">
        <v>171</v>
      </c>
    </row>
    <row r="234" spans="2:51" s="14" customFormat="1" x14ac:dyDescent="0.2">
      <c r="B234" s="206"/>
      <c r="C234" s="207"/>
      <c r="D234" s="197" t="s">
        <v>180</v>
      </c>
      <c r="E234" s="208" t="s">
        <v>79</v>
      </c>
      <c r="F234" s="209" t="s">
        <v>1296</v>
      </c>
      <c r="G234" s="207"/>
      <c r="H234" s="210">
        <v>1432.59</v>
      </c>
      <c r="I234" s="211"/>
      <c r="J234" s="207"/>
      <c r="K234" s="207"/>
      <c r="L234" s="212"/>
      <c r="M234" s="213"/>
      <c r="N234" s="214"/>
      <c r="O234" s="214"/>
      <c r="P234" s="214"/>
      <c r="Q234" s="214"/>
      <c r="R234" s="214"/>
      <c r="S234" s="214"/>
      <c r="T234" s="215"/>
      <c r="AT234" s="216" t="s">
        <v>180</v>
      </c>
      <c r="AU234" s="216" t="s">
        <v>90</v>
      </c>
      <c r="AV234" s="14" t="s">
        <v>90</v>
      </c>
      <c r="AW234" s="14" t="s">
        <v>42</v>
      </c>
      <c r="AX234" s="14" t="s">
        <v>81</v>
      </c>
      <c r="AY234" s="216" t="s">
        <v>171</v>
      </c>
    </row>
    <row r="235" spans="2:51" s="14" customFormat="1" x14ac:dyDescent="0.2">
      <c r="B235" s="206"/>
      <c r="C235" s="207"/>
      <c r="D235" s="197" t="s">
        <v>180</v>
      </c>
      <c r="E235" s="208" t="s">
        <v>79</v>
      </c>
      <c r="F235" s="209" t="s">
        <v>1297</v>
      </c>
      <c r="G235" s="207"/>
      <c r="H235" s="210">
        <v>10921.415000000001</v>
      </c>
      <c r="I235" s="211"/>
      <c r="J235" s="207"/>
      <c r="K235" s="207"/>
      <c r="L235" s="212"/>
      <c r="M235" s="213"/>
      <c r="N235" s="214"/>
      <c r="O235" s="214"/>
      <c r="P235" s="214"/>
      <c r="Q235" s="214"/>
      <c r="R235" s="214"/>
      <c r="S235" s="214"/>
      <c r="T235" s="215"/>
      <c r="AT235" s="216" t="s">
        <v>180</v>
      </c>
      <c r="AU235" s="216" t="s">
        <v>90</v>
      </c>
      <c r="AV235" s="14" t="s">
        <v>90</v>
      </c>
      <c r="AW235" s="14" t="s">
        <v>42</v>
      </c>
      <c r="AX235" s="14" t="s">
        <v>81</v>
      </c>
      <c r="AY235" s="216" t="s">
        <v>171</v>
      </c>
    </row>
    <row r="236" spans="2:51" s="14" customFormat="1" x14ac:dyDescent="0.2">
      <c r="B236" s="206"/>
      <c r="C236" s="207"/>
      <c r="D236" s="197" t="s">
        <v>180</v>
      </c>
      <c r="E236" s="208" t="s">
        <v>79</v>
      </c>
      <c r="F236" s="209" t="s">
        <v>1298</v>
      </c>
      <c r="G236" s="207"/>
      <c r="H236" s="210">
        <v>344.86200000000002</v>
      </c>
      <c r="I236" s="211"/>
      <c r="J236" s="207"/>
      <c r="K236" s="207"/>
      <c r="L236" s="212"/>
      <c r="M236" s="213"/>
      <c r="N236" s="214"/>
      <c r="O236" s="214"/>
      <c r="P236" s="214"/>
      <c r="Q236" s="214"/>
      <c r="R236" s="214"/>
      <c r="S236" s="214"/>
      <c r="T236" s="215"/>
      <c r="AT236" s="216" t="s">
        <v>180</v>
      </c>
      <c r="AU236" s="216" t="s">
        <v>90</v>
      </c>
      <c r="AV236" s="14" t="s">
        <v>90</v>
      </c>
      <c r="AW236" s="14" t="s">
        <v>42</v>
      </c>
      <c r="AX236" s="14" t="s">
        <v>81</v>
      </c>
      <c r="AY236" s="216" t="s">
        <v>171</v>
      </c>
    </row>
    <row r="237" spans="2:51" s="14" customFormat="1" x14ac:dyDescent="0.2">
      <c r="B237" s="206"/>
      <c r="C237" s="207"/>
      <c r="D237" s="197" t="s">
        <v>180</v>
      </c>
      <c r="E237" s="208" t="s">
        <v>79</v>
      </c>
      <c r="F237" s="209" t="s">
        <v>1299</v>
      </c>
      <c r="G237" s="207"/>
      <c r="H237" s="210">
        <v>2067.7440000000001</v>
      </c>
      <c r="I237" s="211"/>
      <c r="J237" s="207"/>
      <c r="K237" s="207"/>
      <c r="L237" s="212"/>
      <c r="M237" s="213"/>
      <c r="N237" s="214"/>
      <c r="O237" s="214"/>
      <c r="P237" s="214"/>
      <c r="Q237" s="214"/>
      <c r="R237" s="214"/>
      <c r="S237" s="214"/>
      <c r="T237" s="215"/>
      <c r="AT237" s="216" t="s">
        <v>180</v>
      </c>
      <c r="AU237" s="216" t="s">
        <v>90</v>
      </c>
      <c r="AV237" s="14" t="s">
        <v>90</v>
      </c>
      <c r="AW237" s="14" t="s">
        <v>42</v>
      </c>
      <c r="AX237" s="14" t="s">
        <v>81</v>
      </c>
      <c r="AY237" s="216" t="s">
        <v>171</v>
      </c>
    </row>
    <row r="238" spans="2:51" s="14" customFormat="1" x14ac:dyDescent="0.2">
      <c r="B238" s="206"/>
      <c r="C238" s="207"/>
      <c r="D238" s="197" t="s">
        <v>180</v>
      </c>
      <c r="E238" s="208" t="s">
        <v>79</v>
      </c>
      <c r="F238" s="209" t="s">
        <v>1291</v>
      </c>
      <c r="G238" s="207"/>
      <c r="H238" s="210">
        <v>536.52</v>
      </c>
      <c r="I238" s="211"/>
      <c r="J238" s="207"/>
      <c r="K238" s="207"/>
      <c r="L238" s="212"/>
      <c r="M238" s="213"/>
      <c r="N238" s="214"/>
      <c r="O238" s="214"/>
      <c r="P238" s="214"/>
      <c r="Q238" s="214"/>
      <c r="R238" s="214"/>
      <c r="S238" s="214"/>
      <c r="T238" s="215"/>
      <c r="AT238" s="216" t="s">
        <v>180</v>
      </c>
      <c r="AU238" s="216" t="s">
        <v>90</v>
      </c>
      <c r="AV238" s="14" t="s">
        <v>90</v>
      </c>
      <c r="AW238" s="14" t="s">
        <v>42</v>
      </c>
      <c r="AX238" s="14" t="s">
        <v>81</v>
      </c>
      <c r="AY238" s="216" t="s">
        <v>171</v>
      </c>
    </row>
    <row r="239" spans="2:51" s="14" customFormat="1" x14ac:dyDescent="0.2">
      <c r="B239" s="206"/>
      <c r="C239" s="207"/>
      <c r="D239" s="197" t="s">
        <v>180</v>
      </c>
      <c r="E239" s="208" t="s">
        <v>79</v>
      </c>
      <c r="F239" s="209" t="s">
        <v>1300</v>
      </c>
      <c r="G239" s="207"/>
      <c r="H239" s="210">
        <v>1275.204</v>
      </c>
      <c r="I239" s="211"/>
      <c r="J239" s="207"/>
      <c r="K239" s="207"/>
      <c r="L239" s="212"/>
      <c r="M239" s="213"/>
      <c r="N239" s="214"/>
      <c r="O239" s="214"/>
      <c r="P239" s="214"/>
      <c r="Q239" s="214"/>
      <c r="R239" s="214"/>
      <c r="S239" s="214"/>
      <c r="T239" s="215"/>
      <c r="AT239" s="216" t="s">
        <v>180</v>
      </c>
      <c r="AU239" s="216" t="s">
        <v>90</v>
      </c>
      <c r="AV239" s="14" t="s">
        <v>90</v>
      </c>
      <c r="AW239" s="14" t="s">
        <v>42</v>
      </c>
      <c r="AX239" s="14" t="s">
        <v>81</v>
      </c>
      <c r="AY239" s="216" t="s">
        <v>171</v>
      </c>
    </row>
    <row r="240" spans="2:51" s="13" customFormat="1" x14ac:dyDescent="0.2">
      <c r="B240" s="195"/>
      <c r="C240" s="196"/>
      <c r="D240" s="197" t="s">
        <v>180</v>
      </c>
      <c r="E240" s="198" t="s">
        <v>79</v>
      </c>
      <c r="F240" s="199" t="s">
        <v>1301</v>
      </c>
      <c r="G240" s="196"/>
      <c r="H240" s="198" t="s">
        <v>79</v>
      </c>
      <c r="I240" s="200"/>
      <c r="J240" s="196"/>
      <c r="K240" s="196"/>
      <c r="L240" s="201"/>
      <c r="M240" s="202"/>
      <c r="N240" s="203"/>
      <c r="O240" s="203"/>
      <c r="P240" s="203"/>
      <c r="Q240" s="203"/>
      <c r="R240" s="203"/>
      <c r="S240" s="203"/>
      <c r="T240" s="204"/>
      <c r="AT240" s="205" t="s">
        <v>180</v>
      </c>
      <c r="AU240" s="205" t="s">
        <v>90</v>
      </c>
      <c r="AV240" s="13" t="s">
        <v>88</v>
      </c>
      <c r="AW240" s="13" t="s">
        <v>42</v>
      </c>
      <c r="AX240" s="13" t="s">
        <v>81</v>
      </c>
      <c r="AY240" s="205" t="s">
        <v>171</v>
      </c>
    </row>
    <row r="241" spans="2:51" s="14" customFormat="1" x14ac:dyDescent="0.2">
      <c r="B241" s="206"/>
      <c r="C241" s="207"/>
      <c r="D241" s="197" t="s">
        <v>180</v>
      </c>
      <c r="E241" s="208" t="s">
        <v>79</v>
      </c>
      <c r="F241" s="209" t="s">
        <v>1302</v>
      </c>
      <c r="G241" s="207"/>
      <c r="H241" s="210">
        <v>2111.1959999999999</v>
      </c>
      <c r="I241" s="211"/>
      <c r="J241" s="207"/>
      <c r="K241" s="207"/>
      <c r="L241" s="212"/>
      <c r="M241" s="213"/>
      <c r="N241" s="214"/>
      <c r="O241" s="214"/>
      <c r="P241" s="214"/>
      <c r="Q241" s="214"/>
      <c r="R241" s="214"/>
      <c r="S241" s="214"/>
      <c r="T241" s="215"/>
      <c r="AT241" s="216" t="s">
        <v>180</v>
      </c>
      <c r="AU241" s="216" t="s">
        <v>90</v>
      </c>
      <c r="AV241" s="14" t="s">
        <v>90</v>
      </c>
      <c r="AW241" s="14" t="s">
        <v>42</v>
      </c>
      <c r="AX241" s="14" t="s">
        <v>81</v>
      </c>
      <c r="AY241" s="216" t="s">
        <v>171</v>
      </c>
    </row>
    <row r="242" spans="2:51" s="14" customFormat="1" x14ac:dyDescent="0.2">
      <c r="B242" s="206"/>
      <c r="C242" s="207"/>
      <c r="D242" s="197" t="s">
        <v>180</v>
      </c>
      <c r="E242" s="208" t="s">
        <v>79</v>
      </c>
      <c r="F242" s="209" t="s">
        <v>1303</v>
      </c>
      <c r="G242" s="207"/>
      <c r="H242" s="210">
        <v>9069.8289999999997</v>
      </c>
      <c r="I242" s="211"/>
      <c r="J242" s="207"/>
      <c r="K242" s="207"/>
      <c r="L242" s="212"/>
      <c r="M242" s="213"/>
      <c r="N242" s="214"/>
      <c r="O242" s="214"/>
      <c r="P242" s="214"/>
      <c r="Q242" s="214"/>
      <c r="R242" s="214"/>
      <c r="S242" s="214"/>
      <c r="T242" s="215"/>
      <c r="AT242" s="216" t="s">
        <v>180</v>
      </c>
      <c r="AU242" s="216" t="s">
        <v>90</v>
      </c>
      <c r="AV242" s="14" t="s">
        <v>90</v>
      </c>
      <c r="AW242" s="14" t="s">
        <v>42</v>
      </c>
      <c r="AX242" s="14" t="s">
        <v>81</v>
      </c>
      <c r="AY242" s="216" t="s">
        <v>171</v>
      </c>
    </row>
    <row r="243" spans="2:51" s="14" customFormat="1" x14ac:dyDescent="0.2">
      <c r="B243" s="206"/>
      <c r="C243" s="207"/>
      <c r="D243" s="197" t="s">
        <v>180</v>
      </c>
      <c r="E243" s="208" t="s">
        <v>79</v>
      </c>
      <c r="F243" s="209" t="s">
        <v>1304</v>
      </c>
      <c r="G243" s="207"/>
      <c r="H243" s="210">
        <v>532.07299999999998</v>
      </c>
      <c r="I243" s="211"/>
      <c r="J243" s="207"/>
      <c r="K243" s="207"/>
      <c r="L243" s="212"/>
      <c r="M243" s="213"/>
      <c r="N243" s="214"/>
      <c r="O243" s="214"/>
      <c r="P243" s="214"/>
      <c r="Q243" s="214"/>
      <c r="R243" s="214"/>
      <c r="S243" s="214"/>
      <c r="T243" s="215"/>
      <c r="AT243" s="216" t="s">
        <v>180</v>
      </c>
      <c r="AU243" s="216" t="s">
        <v>90</v>
      </c>
      <c r="AV243" s="14" t="s">
        <v>90</v>
      </c>
      <c r="AW243" s="14" t="s">
        <v>42</v>
      </c>
      <c r="AX243" s="14" t="s">
        <v>81</v>
      </c>
      <c r="AY243" s="216" t="s">
        <v>171</v>
      </c>
    </row>
    <row r="244" spans="2:51" s="14" customFormat="1" x14ac:dyDescent="0.2">
      <c r="B244" s="206"/>
      <c r="C244" s="207"/>
      <c r="D244" s="197" t="s">
        <v>180</v>
      </c>
      <c r="E244" s="208" t="s">
        <v>79</v>
      </c>
      <c r="F244" s="209" t="s">
        <v>1291</v>
      </c>
      <c r="G244" s="207"/>
      <c r="H244" s="210">
        <v>536.52</v>
      </c>
      <c r="I244" s="211"/>
      <c r="J244" s="207"/>
      <c r="K244" s="207"/>
      <c r="L244" s="212"/>
      <c r="M244" s="213"/>
      <c r="N244" s="214"/>
      <c r="O244" s="214"/>
      <c r="P244" s="214"/>
      <c r="Q244" s="214"/>
      <c r="R244" s="214"/>
      <c r="S244" s="214"/>
      <c r="T244" s="215"/>
      <c r="AT244" s="216" t="s">
        <v>180</v>
      </c>
      <c r="AU244" s="216" t="s">
        <v>90</v>
      </c>
      <c r="AV244" s="14" t="s">
        <v>90</v>
      </c>
      <c r="AW244" s="14" t="s">
        <v>42</v>
      </c>
      <c r="AX244" s="14" t="s">
        <v>81</v>
      </c>
      <c r="AY244" s="216" t="s">
        <v>171</v>
      </c>
    </row>
    <row r="245" spans="2:51" s="13" customFormat="1" x14ac:dyDescent="0.2">
      <c r="B245" s="195"/>
      <c r="C245" s="196"/>
      <c r="D245" s="197" t="s">
        <v>180</v>
      </c>
      <c r="E245" s="198" t="s">
        <v>79</v>
      </c>
      <c r="F245" s="199" t="s">
        <v>1305</v>
      </c>
      <c r="G245" s="196"/>
      <c r="H245" s="198" t="s">
        <v>79</v>
      </c>
      <c r="I245" s="200"/>
      <c r="J245" s="196"/>
      <c r="K245" s="196"/>
      <c r="L245" s="201"/>
      <c r="M245" s="202"/>
      <c r="N245" s="203"/>
      <c r="O245" s="203"/>
      <c r="P245" s="203"/>
      <c r="Q245" s="203"/>
      <c r="R245" s="203"/>
      <c r="S245" s="203"/>
      <c r="T245" s="204"/>
      <c r="AT245" s="205" t="s">
        <v>180</v>
      </c>
      <c r="AU245" s="205" t="s">
        <v>90</v>
      </c>
      <c r="AV245" s="13" t="s">
        <v>88</v>
      </c>
      <c r="AW245" s="13" t="s">
        <v>42</v>
      </c>
      <c r="AX245" s="13" t="s">
        <v>81</v>
      </c>
      <c r="AY245" s="205" t="s">
        <v>171</v>
      </c>
    </row>
    <row r="246" spans="2:51" s="14" customFormat="1" x14ac:dyDescent="0.2">
      <c r="B246" s="206"/>
      <c r="C246" s="207"/>
      <c r="D246" s="197" t="s">
        <v>180</v>
      </c>
      <c r="E246" s="208" t="s">
        <v>79</v>
      </c>
      <c r="F246" s="209" t="s">
        <v>1306</v>
      </c>
      <c r="G246" s="207"/>
      <c r="H246" s="210">
        <v>565.48800000000006</v>
      </c>
      <c r="I246" s="211"/>
      <c r="J246" s="207"/>
      <c r="K246" s="207"/>
      <c r="L246" s="212"/>
      <c r="M246" s="213"/>
      <c r="N246" s="214"/>
      <c r="O246" s="214"/>
      <c r="P246" s="214"/>
      <c r="Q246" s="214"/>
      <c r="R246" s="214"/>
      <c r="S246" s="214"/>
      <c r="T246" s="215"/>
      <c r="AT246" s="216" t="s">
        <v>180</v>
      </c>
      <c r="AU246" s="216" t="s">
        <v>90</v>
      </c>
      <c r="AV246" s="14" t="s">
        <v>90</v>
      </c>
      <c r="AW246" s="14" t="s">
        <v>42</v>
      </c>
      <c r="AX246" s="14" t="s">
        <v>81</v>
      </c>
      <c r="AY246" s="216" t="s">
        <v>171</v>
      </c>
    </row>
    <row r="247" spans="2:51" s="14" customFormat="1" x14ac:dyDescent="0.2">
      <c r="B247" s="206"/>
      <c r="C247" s="207"/>
      <c r="D247" s="197" t="s">
        <v>180</v>
      </c>
      <c r="E247" s="208" t="s">
        <v>79</v>
      </c>
      <c r="F247" s="209" t="s">
        <v>1307</v>
      </c>
      <c r="G247" s="207"/>
      <c r="H247" s="210">
        <v>4401.1670000000004</v>
      </c>
      <c r="I247" s="211"/>
      <c r="J247" s="207"/>
      <c r="K247" s="207"/>
      <c r="L247" s="212"/>
      <c r="M247" s="213"/>
      <c r="N247" s="214"/>
      <c r="O247" s="214"/>
      <c r="P247" s="214"/>
      <c r="Q247" s="214"/>
      <c r="R247" s="214"/>
      <c r="S247" s="214"/>
      <c r="T247" s="215"/>
      <c r="AT247" s="216" t="s">
        <v>180</v>
      </c>
      <c r="AU247" s="216" t="s">
        <v>90</v>
      </c>
      <c r="AV247" s="14" t="s">
        <v>90</v>
      </c>
      <c r="AW247" s="14" t="s">
        <v>42</v>
      </c>
      <c r="AX247" s="14" t="s">
        <v>81</v>
      </c>
      <c r="AY247" s="216" t="s">
        <v>171</v>
      </c>
    </row>
    <row r="248" spans="2:51" s="14" customFormat="1" x14ac:dyDescent="0.2">
      <c r="B248" s="206"/>
      <c r="C248" s="207"/>
      <c r="D248" s="197" t="s">
        <v>180</v>
      </c>
      <c r="E248" s="208" t="s">
        <v>79</v>
      </c>
      <c r="F248" s="209" t="s">
        <v>1308</v>
      </c>
      <c r="G248" s="207"/>
      <c r="H248" s="210">
        <v>413.834</v>
      </c>
      <c r="I248" s="211"/>
      <c r="J248" s="207"/>
      <c r="K248" s="207"/>
      <c r="L248" s="212"/>
      <c r="M248" s="213"/>
      <c r="N248" s="214"/>
      <c r="O248" s="214"/>
      <c r="P248" s="214"/>
      <c r="Q248" s="214"/>
      <c r="R248" s="214"/>
      <c r="S248" s="214"/>
      <c r="T248" s="215"/>
      <c r="AT248" s="216" t="s">
        <v>180</v>
      </c>
      <c r="AU248" s="216" t="s">
        <v>90</v>
      </c>
      <c r="AV248" s="14" t="s">
        <v>90</v>
      </c>
      <c r="AW248" s="14" t="s">
        <v>42</v>
      </c>
      <c r="AX248" s="14" t="s">
        <v>81</v>
      </c>
      <c r="AY248" s="216" t="s">
        <v>171</v>
      </c>
    </row>
    <row r="249" spans="2:51" s="14" customFormat="1" x14ac:dyDescent="0.2">
      <c r="B249" s="206"/>
      <c r="C249" s="207"/>
      <c r="D249" s="197" t="s">
        <v>180</v>
      </c>
      <c r="E249" s="208" t="s">
        <v>79</v>
      </c>
      <c r="F249" s="209" t="s">
        <v>1291</v>
      </c>
      <c r="G249" s="207"/>
      <c r="H249" s="210">
        <v>536.52</v>
      </c>
      <c r="I249" s="211"/>
      <c r="J249" s="207"/>
      <c r="K249" s="207"/>
      <c r="L249" s="212"/>
      <c r="M249" s="213"/>
      <c r="N249" s="214"/>
      <c r="O249" s="214"/>
      <c r="P249" s="214"/>
      <c r="Q249" s="214"/>
      <c r="R249" s="214"/>
      <c r="S249" s="214"/>
      <c r="T249" s="215"/>
      <c r="AT249" s="216" t="s">
        <v>180</v>
      </c>
      <c r="AU249" s="216" t="s">
        <v>90</v>
      </c>
      <c r="AV249" s="14" t="s">
        <v>90</v>
      </c>
      <c r="AW249" s="14" t="s">
        <v>42</v>
      </c>
      <c r="AX249" s="14" t="s">
        <v>81</v>
      </c>
      <c r="AY249" s="216" t="s">
        <v>171</v>
      </c>
    </row>
    <row r="250" spans="2:51" s="14" customFormat="1" x14ac:dyDescent="0.2">
      <c r="B250" s="206"/>
      <c r="C250" s="207"/>
      <c r="D250" s="197" t="s">
        <v>180</v>
      </c>
      <c r="E250" s="208" t="s">
        <v>79</v>
      </c>
      <c r="F250" s="209" t="s">
        <v>1309</v>
      </c>
      <c r="G250" s="207"/>
      <c r="H250" s="210">
        <v>382.2</v>
      </c>
      <c r="I250" s="211"/>
      <c r="J250" s="207"/>
      <c r="K250" s="207"/>
      <c r="L250" s="212"/>
      <c r="M250" s="213"/>
      <c r="N250" s="214"/>
      <c r="O250" s="214"/>
      <c r="P250" s="214"/>
      <c r="Q250" s="214"/>
      <c r="R250" s="214"/>
      <c r="S250" s="214"/>
      <c r="T250" s="215"/>
      <c r="AT250" s="216" t="s">
        <v>180</v>
      </c>
      <c r="AU250" s="216" t="s">
        <v>90</v>
      </c>
      <c r="AV250" s="14" t="s">
        <v>90</v>
      </c>
      <c r="AW250" s="14" t="s">
        <v>42</v>
      </c>
      <c r="AX250" s="14" t="s">
        <v>81</v>
      </c>
      <c r="AY250" s="216" t="s">
        <v>171</v>
      </c>
    </row>
    <row r="251" spans="2:51" s="13" customFormat="1" x14ac:dyDescent="0.2">
      <c r="B251" s="195"/>
      <c r="C251" s="196"/>
      <c r="D251" s="197" t="s">
        <v>180</v>
      </c>
      <c r="E251" s="198" t="s">
        <v>79</v>
      </c>
      <c r="F251" s="199" t="s">
        <v>1310</v>
      </c>
      <c r="G251" s="196"/>
      <c r="H251" s="198" t="s">
        <v>79</v>
      </c>
      <c r="I251" s="200"/>
      <c r="J251" s="196"/>
      <c r="K251" s="196"/>
      <c r="L251" s="201"/>
      <c r="M251" s="202"/>
      <c r="N251" s="203"/>
      <c r="O251" s="203"/>
      <c r="P251" s="203"/>
      <c r="Q251" s="203"/>
      <c r="R251" s="203"/>
      <c r="S251" s="203"/>
      <c r="T251" s="204"/>
      <c r="AT251" s="205" t="s">
        <v>180</v>
      </c>
      <c r="AU251" s="205" t="s">
        <v>90</v>
      </c>
      <c r="AV251" s="13" t="s">
        <v>88</v>
      </c>
      <c r="AW251" s="13" t="s">
        <v>42</v>
      </c>
      <c r="AX251" s="13" t="s">
        <v>81</v>
      </c>
      <c r="AY251" s="205" t="s">
        <v>171</v>
      </c>
    </row>
    <row r="252" spans="2:51" s="14" customFormat="1" x14ac:dyDescent="0.2">
      <c r="B252" s="206"/>
      <c r="C252" s="207"/>
      <c r="D252" s="197" t="s">
        <v>180</v>
      </c>
      <c r="E252" s="208" t="s">
        <v>79</v>
      </c>
      <c r="F252" s="209" t="s">
        <v>1311</v>
      </c>
      <c r="G252" s="207"/>
      <c r="H252" s="210">
        <v>1451.3579999999999</v>
      </c>
      <c r="I252" s="211"/>
      <c r="J252" s="207"/>
      <c r="K252" s="207"/>
      <c r="L252" s="212"/>
      <c r="M252" s="213"/>
      <c r="N252" s="214"/>
      <c r="O252" s="214"/>
      <c r="P252" s="214"/>
      <c r="Q252" s="214"/>
      <c r="R252" s="214"/>
      <c r="S252" s="214"/>
      <c r="T252" s="215"/>
      <c r="AT252" s="216" t="s">
        <v>180</v>
      </c>
      <c r="AU252" s="216" t="s">
        <v>90</v>
      </c>
      <c r="AV252" s="14" t="s">
        <v>90</v>
      </c>
      <c r="AW252" s="14" t="s">
        <v>42</v>
      </c>
      <c r="AX252" s="14" t="s">
        <v>81</v>
      </c>
      <c r="AY252" s="216" t="s">
        <v>171</v>
      </c>
    </row>
    <row r="253" spans="2:51" s="14" customFormat="1" x14ac:dyDescent="0.2">
      <c r="B253" s="206"/>
      <c r="C253" s="207"/>
      <c r="D253" s="197" t="s">
        <v>180</v>
      </c>
      <c r="E253" s="208" t="s">
        <v>79</v>
      </c>
      <c r="F253" s="209" t="s">
        <v>1312</v>
      </c>
      <c r="G253" s="207"/>
      <c r="H253" s="210">
        <v>5253.6530000000002</v>
      </c>
      <c r="I253" s="211"/>
      <c r="J253" s="207"/>
      <c r="K253" s="207"/>
      <c r="L253" s="212"/>
      <c r="M253" s="213"/>
      <c r="N253" s="214"/>
      <c r="O253" s="214"/>
      <c r="P253" s="214"/>
      <c r="Q253" s="214"/>
      <c r="R253" s="214"/>
      <c r="S253" s="214"/>
      <c r="T253" s="215"/>
      <c r="AT253" s="216" t="s">
        <v>180</v>
      </c>
      <c r="AU253" s="216" t="s">
        <v>90</v>
      </c>
      <c r="AV253" s="14" t="s">
        <v>90</v>
      </c>
      <c r="AW253" s="14" t="s">
        <v>42</v>
      </c>
      <c r="AX253" s="14" t="s">
        <v>81</v>
      </c>
      <c r="AY253" s="216" t="s">
        <v>171</v>
      </c>
    </row>
    <row r="254" spans="2:51" s="14" customFormat="1" x14ac:dyDescent="0.2">
      <c r="B254" s="206"/>
      <c r="C254" s="207"/>
      <c r="D254" s="197" t="s">
        <v>180</v>
      </c>
      <c r="E254" s="208" t="s">
        <v>79</v>
      </c>
      <c r="F254" s="209" t="s">
        <v>1290</v>
      </c>
      <c r="G254" s="207"/>
      <c r="H254" s="210">
        <v>650.31100000000004</v>
      </c>
      <c r="I254" s="211"/>
      <c r="J254" s="207"/>
      <c r="K254" s="207"/>
      <c r="L254" s="212"/>
      <c r="M254" s="213"/>
      <c r="N254" s="214"/>
      <c r="O254" s="214"/>
      <c r="P254" s="214"/>
      <c r="Q254" s="214"/>
      <c r="R254" s="214"/>
      <c r="S254" s="214"/>
      <c r="T254" s="215"/>
      <c r="AT254" s="216" t="s">
        <v>180</v>
      </c>
      <c r="AU254" s="216" t="s">
        <v>90</v>
      </c>
      <c r="AV254" s="14" t="s">
        <v>90</v>
      </c>
      <c r="AW254" s="14" t="s">
        <v>42</v>
      </c>
      <c r="AX254" s="14" t="s">
        <v>81</v>
      </c>
      <c r="AY254" s="216" t="s">
        <v>171</v>
      </c>
    </row>
    <row r="255" spans="2:51" s="14" customFormat="1" x14ac:dyDescent="0.2">
      <c r="B255" s="206"/>
      <c r="C255" s="207"/>
      <c r="D255" s="197" t="s">
        <v>180</v>
      </c>
      <c r="E255" s="208" t="s">
        <v>79</v>
      </c>
      <c r="F255" s="209" t="s">
        <v>1291</v>
      </c>
      <c r="G255" s="207"/>
      <c r="H255" s="210">
        <v>536.52</v>
      </c>
      <c r="I255" s="211"/>
      <c r="J255" s="207"/>
      <c r="K255" s="207"/>
      <c r="L255" s="212"/>
      <c r="M255" s="213"/>
      <c r="N255" s="214"/>
      <c r="O255" s="214"/>
      <c r="P255" s="214"/>
      <c r="Q255" s="214"/>
      <c r="R255" s="214"/>
      <c r="S255" s="214"/>
      <c r="T255" s="215"/>
      <c r="AT255" s="216" t="s">
        <v>180</v>
      </c>
      <c r="AU255" s="216" t="s">
        <v>90</v>
      </c>
      <c r="AV255" s="14" t="s">
        <v>90</v>
      </c>
      <c r="AW255" s="14" t="s">
        <v>42</v>
      </c>
      <c r="AX255" s="14" t="s">
        <v>81</v>
      </c>
      <c r="AY255" s="216" t="s">
        <v>171</v>
      </c>
    </row>
    <row r="256" spans="2:51" s="13" customFormat="1" x14ac:dyDescent="0.2">
      <c r="B256" s="195"/>
      <c r="C256" s="196"/>
      <c r="D256" s="197" t="s">
        <v>180</v>
      </c>
      <c r="E256" s="198" t="s">
        <v>79</v>
      </c>
      <c r="F256" s="199" t="s">
        <v>1313</v>
      </c>
      <c r="G256" s="196"/>
      <c r="H256" s="198" t="s">
        <v>79</v>
      </c>
      <c r="I256" s="200"/>
      <c r="J256" s="196"/>
      <c r="K256" s="196"/>
      <c r="L256" s="201"/>
      <c r="M256" s="202"/>
      <c r="N256" s="203"/>
      <c r="O256" s="203"/>
      <c r="P256" s="203"/>
      <c r="Q256" s="203"/>
      <c r="R256" s="203"/>
      <c r="S256" s="203"/>
      <c r="T256" s="204"/>
      <c r="AT256" s="205" t="s">
        <v>180</v>
      </c>
      <c r="AU256" s="205" t="s">
        <v>90</v>
      </c>
      <c r="AV256" s="13" t="s">
        <v>88</v>
      </c>
      <c r="AW256" s="13" t="s">
        <v>42</v>
      </c>
      <c r="AX256" s="13" t="s">
        <v>81</v>
      </c>
      <c r="AY256" s="205" t="s">
        <v>171</v>
      </c>
    </row>
    <row r="257" spans="1:65" s="14" customFormat="1" x14ac:dyDescent="0.2">
      <c r="B257" s="206"/>
      <c r="C257" s="207"/>
      <c r="D257" s="197" t="s">
        <v>180</v>
      </c>
      <c r="E257" s="208" t="s">
        <v>79</v>
      </c>
      <c r="F257" s="209" t="s">
        <v>1314</v>
      </c>
      <c r="G257" s="207"/>
      <c r="H257" s="210">
        <v>1055.598</v>
      </c>
      <c r="I257" s="211"/>
      <c r="J257" s="207"/>
      <c r="K257" s="207"/>
      <c r="L257" s="212"/>
      <c r="M257" s="213"/>
      <c r="N257" s="214"/>
      <c r="O257" s="214"/>
      <c r="P257" s="214"/>
      <c r="Q257" s="214"/>
      <c r="R257" s="214"/>
      <c r="S257" s="214"/>
      <c r="T257" s="215"/>
      <c r="AT257" s="216" t="s">
        <v>180</v>
      </c>
      <c r="AU257" s="216" t="s">
        <v>90</v>
      </c>
      <c r="AV257" s="14" t="s">
        <v>90</v>
      </c>
      <c r="AW257" s="14" t="s">
        <v>42</v>
      </c>
      <c r="AX257" s="14" t="s">
        <v>81</v>
      </c>
      <c r="AY257" s="216" t="s">
        <v>171</v>
      </c>
    </row>
    <row r="258" spans="1:65" s="14" customFormat="1" x14ac:dyDescent="0.2">
      <c r="B258" s="206"/>
      <c r="C258" s="207"/>
      <c r="D258" s="197" t="s">
        <v>180</v>
      </c>
      <c r="E258" s="208" t="s">
        <v>79</v>
      </c>
      <c r="F258" s="209" t="s">
        <v>1315</v>
      </c>
      <c r="G258" s="207"/>
      <c r="H258" s="210">
        <v>11057.29</v>
      </c>
      <c r="I258" s="211"/>
      <c r="J258" s="207"/>
      <c r="K258" s="207"/>
      <c r="L258" s="212"/>
      <c r="M258" s="213"/>
      <c r="N258" s="214"/>
      <c r="O258" s="214"/>
      <c r="P258" s="214"/>
      <c r="Q258" s="214"/>
      <c r="R258" s="214"/>
      <c r="S258" s="214"/>
      <c r="T258" s="215"/>
      <c r="AT258" s="216" t="s">
        <v>180</v>
      </c>
      <c r="AU258" s="216" t="s">
        <v>90</v>
      </c>
      <c r="AV258" s="14" t="s">
        <v>90</v>
      </c>
      <c r="AW258" s="14" t="s">
        <v>42</v>
      </c>
      <c r="AX258" s="14" t="s">
        <v>81</v>
      </c>
      <c r="AY258" s="216" t="s">
        <v>171</v>
      </c>
    </row>
    <row r="259" spans="1:65" s="14" customFormat="1" x14ac:dyDescent="0.2">
      <c r="B259" s="206"/>
      <c r="C259" s="207"/>
      <c r="D259" s="197" t="s">
        <v>180</v>
      </c>
      <c r="E259" s="208" t="s">
        <v>79</v>
      </c>
      <c r="F259" s="209" t="s">
        <v>1316</v>
      </c>
      <c r="G259" s="207"/>
      <c r="H259" s="210">
        <v>310.37599999999998</v>
      </c>
      <c r="I259" s="211"/>
      <c r="J259" s="207"/>
      <c r="K259" s="207"/>
      <c r="L259" s="212"/>
      <c r="M259" s="213"/>
      <c r="N259" s="214"/>
      <c r="O259" s="214"/>
      <c r="P259" s="214"/>
      <c r="Q259" s="214"/>
      <c r="R259" s="214"/>
      <c r="S259" s="214"/>
      <c r="T259" s="215"/>
      <c r="AT259" s="216" t="s">
        <v>180</v>
      </c>
      <c r="AU259" s="216" t="s">
        <v>90</v>
      </c>
      <c r="AV259" s="14" t="s">
        <v>90</v>
      </c>
      <c r="AW259" s="14" t="s">
        <v>42</v>
      </c>
      <c r="AX259" s="14" t="s">
        <v>81</v>
      </c>
      <c r="AY259" s="216" t="s">
        <v>171</v>
      </c>
    </row>
    <row r="260" spans="1:65" s="14" customFormat="1" x14ac:dyDescent="0.2">
      <c r="B260" s="206"/>
      <c r="C260" s="207"/>
      <c r="D260" s="197" t="s">
        <v>180</v>
      </c>
      <c r="E260" s="208" t="s">
        <v>79</v>
      </c>
      <c r="F260" s="209" t="s">
        <v>1317</v>
      </c>
      <c r="G260" s="207"/>
      <c r="H260" s="210">
        <v>268.26</v>
      </c>
      <c r="I260" s="211"/>
      <c r="J260" s="207"/>
      <c r="K260" s="207"/>
      <c r="L260" s="212"/>
      <c r="M260" s="213"/>
      <c r="N260" s="214"/>
      <c r="O260" s="214"/>
      <c r="P260" s="214"/>
      <c r="Q260" s="214"/>
      <c r="R260" s="214"/>
      <c r="S260" s="214"/>
      <c r="T260" s="215"/>
      <c r="AT260" s="216" t="s">
        <v>180</v>
      </c>
      <c r="AU260" s="216" t="s">
        <v>90</v>
      </c>
      <c r="AV260" s="14" t="s">
        <v>90</v>
      </c>
      <c r="AW260" s="14" t="s">
        <v>42</v>
      </c>
      <c r="AX260" s="14" t="s">
        <v>81</v>
      </c>
      <c r="AY260" s="216" t="s">
        <v>171</v>
      </c>
    </row>
    <row r="261" spans="1:65" s="14" customFormat="1" x14ac:dyDescent="0.2">
      <c r="B261" s="206"/>
      <c r="C261" s="207"/>
      <c r="D261" s="197" t="s">
        <v>180</v>
      </c>
      <c r="E261" s="208" t="s">
        <v>79</v>
      </c>
      <c r="F261" s="209" t="s">
        <v>1318</v>
      </c>
      <c r="G261" s="207"/>
      <c r="H261" s="210">
        <v>268.81400000000002</v>
      </c>
      <c r="I261" s="211"/>
      <c r="J261" s="207"/>
      <c r="K261" s="207"/>
      <c r="L261" s="212"/>
      <c r="M261" s="213"/>
      <c r="N261" s="214"/>
      <c r="O261" s="214"/>
      <c r="P261" s="214"/>
      <c r="Q261" s="214"/>
      <c r="R261" s="214"/>
      <c r="S261" s="214"/>
      <c r="T261" s="215"/>
      <c r="AT261" s="216" t="s">
        <v>180</v>
      </c>
      <c r="AU261" s="216" t="s">
        <v>90</v>
      </c>
      <c r="AV261" s="14" t="s">
        <v>90</v>
      </c>
      <c r="AW261" s="14" t="s">
        <v>42</v>
      </c>
      <c r="AX261" s="14" t="s">
        <v>81</v>
      </c>
      <c r="AY261" s="216" t="s">
        <v>171</v>
      </c>
    </row>
    <row r="262" spans="1:65" s="14" customFormat="1" x14ac:dyDescent="0.2">
      <c r="B262" s="206"/>
      <c r="C262" s="207"/>
      <c r="D262" s="197" t="s">
        <v>180</v>
      </c>
      <c r="E262" s="208" t="s">
        <v>79</v>
      </c>
      <c r="F262" s="209" t="s">
        <v>1319</v>
      </c>
      <c r="G262" s="207"/>
      <c r="H262" s="210">
        <v>552.84</v>
      </c>
      <c r="I262" s="211"/>
      <c r="J262" s="207"/>
      <c r="K262" s="207"/>
      <c r="L262" s="212"/>
      <c r="M262" s="213"/>
      <c r="N262" s="214"/>
      <c r="O262" s="214"/>
      <c r="P262" s="214"/>
      <c r="Q262" s="214"/>
      <c r="R262" s="214"/>
      <c r="S262" s="214"/>
      <c r="T262" s="215"/>
      <c r="AT262" s="216" t="s">
        <v>180</v>
      </c>
      <c r="AU262" s="216" t="s">
        <v>90</v>
      </c>
      <c r="AV262" s="14" t="s">
        <v>90</v>
      </c>
      <c r="AW262" s="14" t="s">
        <v>42</v>
      </c>
      <c r="AX262" s="14" t="s">
        <v>81</v>
      </c>
      <c r="AY262" s="216" t="s">
        <v>171</v>
      </c>
    </row>
    <row r="263" spans="1:65" s="13" customFormat="1" x14ac:dyDescent="0.2">
      <c r="B263" s="195"/>
      <c r="C263" s="196"/>
      <c r="D263" s="197" t="s">
        <v>180</v>
      </c>
      <c r="E263" s="198" t="s">
        <v>79</v>
      </c>
      <c r="F263" s="199" t="s">
        <v>1320</v>
      </c>
      <c r="G263" s="196"/>
      <c r="H263" s="198" t="s">
        <v>79</v>
      </c>
      <c r="I263" s="200"/>
      <c r="J263" s="196"/>
      <c r="K263" s="196"/>
      <c r="L263" s="201"/>
      <c r="M263" s="202"/>
      <c r="N263" s="203"/>
      <c r="O263" s="203"/>
      <c r="P263" s="203"/>
      <c r="Q263" s="203"/>
      <c r="R263" s="203"/>
      <c r="S263" s="203"/>
      <c r="T263" s="204"/>
      <c r="AT263" s="205" t="s">
        <v>180</v>
      </c>
      <c r="AU263" s="205" t="s">
        <v>90</v>
      </c>
      <c r="AV263" s="13" t="s">
        <v>88</v>
      </c>
      <c r="AW263" s="13" t="s">
        <v>42</v>
      </c>
      <c r="AX263" s="13" t="s">
        <v>81</v>
      </c>
      <c r="AY263" s="205" t="s">
        <v>171</v>
      </c>
    </row>
    <row r="264" spans="1:65" s="14" customFormat="1" x14ac:dyDescent="0.2">
      <c r="B264" s="206"/>
      <c r="C264" s="207"/>
      <c r="D264" s="197" t="s">
        <v>180</v>
      </c>
      <c r="E264" s="208" t="s">
        <v>79</v>
      </c>
      <c r="F264" s="209" t="s">
        <v>1321</v>
      </c>
      <c r="G264" s="207"/>
      <c r="H264" s="210">
        <v>2375.2330000000002</v>
      </c>
      <c r="I264" s="211"/>
      <c r="J264" s="207"/>
      <c r="K264" s="207"/>
      <c r="L264" s="212"/>
      <c r="M264" s="213"/>
      <c r="N264" s="214"/>
      <c r="O264" s="214"/>
      <c r="P264" s="214"/>
      <c r="Q264" s="214"/>
      <c r="R264" s="214"/>
      <c r="S264" s="214"/>
      <c r="T264" s="215"/>
      <c r="AT264" s="216" t="s">
        <v>180</v>
      </c>
      <c r="AU264" s="216" t="s">
        <v>90</v>
      </c>
      <c r="AV264" s="14" t="s">
        <v>90</v>
      </c>
      <c r="AW264" s="14" t="s">
        <v>42</v>
      </c>
      <c r="AX264" s="14" t="s">
        <v>81</v>
      </c>
      <c r="AY264" s="216" t="s">
        <v>171</v>
      </c>
    </row>
    <row r="265" spans="1:65" s="14" customFormat="1" x14ac:dyDescent="0.2">
      <c r="B265" s="206"/>
      <c r="C265" s="207"/>
      <c r="D265" s="197" t="s">
        <v>180</v>
      </c>
      <c r="E265" s="208" t="s">
        <v>79</v>
      </c>
      <c r="F265" s="209" t="s">
        <v>1322</v>
      </c>
      <c r="G265" s="207"/>
      <c r="H265" s="210">
        <v>289.83499999999998</v>
      </c>
      <c r="I265" s="211"/>
      <c r="J265" s="207"/>
      <c r="K265" s="207"/>
      <c r="L265" s="212"/>
      <c r="M265" s="213"/>
      <c r="N265" s="214"/>
      <c r="O265" s="214"/>
      <c r="P265" s="214"/>
      <c r="Q265" s="214"/>
      <c r="R265" s="214"/>
      <c r="S265" s="214"/>
      <c r="T265" s="215"/>
      <c r="AT265" s="216" t="s">
        <v>180</v>
      </c>
      <c r="AU265" s="216" t="s">
        <v>90</v>
      </c>
      <c r="AV265" s="14" t="s">
        <v>90</v>
      </c>
      <c r="AW265" s="14" t="s">
        <v>42</v>
      </c>
      <c r="AX265" s="14" t="s">
        <v>81</v>
      </c>
      <c r="AY265" s="216" t="s">
        <v>171</v>
      </c>
    </row>
    <row r="266" spans="1:65" s="14" customFormat="1" x14ac:dyDescent="0.2">
      <c r="B266" s="206"/>
      <c r="C266" s="207"/>
      <c r="D266" s="197" t="s">
        <v>180</v>
      </c>
      <c r="E266" s="208" t="s">
        <v>79</v>
      </c>
      <c r="F266" s="209" t="s">
        <v>1323</v>
      </c>
      <c r="G266" s="207"/>
      <c r="H266" s="210">
        <v>276.42</v>
      </c>
      <c r="I266" s="211"/>
      <c r="J266" s="207"/>
      <c r="K266" s="207"/>
      <c r="L266" s="212"/>
      <c r="M266" s="213"/>
      <c r="N266" s="214"/>
      <c r="O266" s="214"/>
      <c r="P266" s="214"/>
      <c r="Q266" s="214"/>
      <c r="R266" s="214"/>
      <c r="S266" s="214"/>
      <c r="T266" s="215"/>
      <c r="AT266" s="216" t="s">
        <v>180</v>
      </c>
      <c r="AU266" s="216" t="s">
        <v>90</v>
      </c>
      <c r="AV266" s="14" t="s">
        <v>90</v>
      </c>
      <c r="AW266" s="14" t="s">
        <v>42</v>
      </c>
      <c r="AX266" s="14" t="s">
        <v>81</v>
      </c>
      <c r="AY266" s="216" t="s">
        <v>171</v>
      </c>
    </row>
    <row r="267" spans="1:65" s="15" customFormat="1" x14ac:dyDescent="0.2">
      <c r="B267" s="217"/>
      <c r="C267" s="218"/>
      <c r="D267" s="197" t="s">
        <v>180</v>
      </c>
      <c r="E267" s="219" t="s">
        <v>79</v>
      </c>
      <c r="F267" s="220" t="s">
        <v>183</v>
      </c>
      <c r="G267" s="218"/>
      <c r="H267" s="221">
        <v>149170.226</v>
      </c>
      <c r="I267" s="222"/>
      <c r="J267" s="218"/>
      <c r="K267" s="218"/>
      <c r="L267" s="223"/>
      <c r="M267" s="224"/>
      <c r="N267" s="225"/>
      <c r="O267" s="225"/>
      <c r="P267" s="225"/>
      <c r="Q267" s="225"/>
      <c r="R267" s="225"/>
      <c r="S267" s="225"/>
      <c r="T267" s="226"/>
      <c r="AT267" s="227" t="s">
        <v>180</v>
      </c>
      <c r="AU267" s="227" t="s">
        <v>90</v>
      </c>
      <c r="AV267" s="15" t="s">
        <v>178</v>
      </c>
      <c r="AW267" s="15" t="s">
        <v>42</v>
      </c>
      <c r="AX267" s="15" t="s">
        <v>88</v>
      </c>
      <c r="AY267" s="227" t="s">
        <v>171</v>
      </c>
    </row>
    <row r="268" spans="1:65" s="2" customFormat="1" ht="16.5" customHeight="1" x14ac:dyDescent="0.2">
      <c r="A268" s="37"/>
      <c r="B268" s="38"/>
      <c r="C268" s="233" t="s">
        <v>301</v>
      </c>
      <c r="D268" s="233" t="s">
        <v>202</v>
      </c>
      <c r="E268" s="234" t="s">
        <v>1324</v>
      </c>
      <c r="F268" s="235" t="s">
        <v>1325</v>
      </c>
      <c r="G268" s="236" t="s">
        <v>337</v>
      </c>
      <c r="H268" s="237">
        <v>12.24</v>
      </c>
      <c r="I268" s="238"/>
      <c r="J268" s="239">
        <f>ROUND(I268*H268,2)</f>
        <v>0</v>
      </c>
      <c r="K268" s="235" t="s">
        <v>196</v>
      </c>
      <c r="L268" s="240"/>
      <c r="M268" s="241" t="s">
        <v>79</v>
      </c>
      <c r="N268" s="242" t="s">
        <v>51</v>
      </c>
      <c r="O268" s="67"/>
      <c r="P268" s="191">
        <f>O268*H268</f>
        <v>0</v>
      </c>
      <c r="Q268" s="191">
        <v>1</v>
      </c>
      <c r="R268" s="191">
        <f>Q268*H268</f>
        <v>12.24</v>
      </c>
      <c r="S268" s="191">
        <v>0</v>
      </c>
      <c r="T268" s="192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193" t="s">
        <v>205</v>
      </c>
      <c r="AT268" s="193" t="s">
        <v>202</v>
      </c>
      <c r="AU268" s="193" t="s">
        <v>90</v>
      </c>
      <c r="AY268" s="19" t="s">
        <v>171</v>
      </c>
      <c r="BE268" s="194">
        <f>IF(N268="základní",J268,0)</f>
        <v>0</v>
      </c>
      <c r="BF268" s="194">
        <f>IF(N268="snížená",J268,0)</f>
        <v>0</v>
      </c>
      <c r="BG268" s="194">
        <f>IF(N268="zákl. přenesená",J268,0)</f>
        <v>0</v>
      </c>
      <c r="BH268" s="194">
        <f>IF(N268="sníž. přenesená",J268,0)</f>
        <v>0</v>
      </c>
      <c r="BI268" s="194">
        <f>IF(N268="nulová",J268,0)</f>
        <v>0</v>
      </c>
      <c r="BJ268" s="19" t="s">
        <v>88</v>
      </c>
      <c r="BK268" s="194">
        <f>ROUND(I268*H268,2)</f>
        <v>0</v>
      </c>
      <c r="BL268" s="19" t="s">
        <v>178</v>
      </c>
      <c r="BM268" s="193" t="s">
        <v>1326</v>
      </c>
    </row>
    <row r="269" spans="1:65" s="2" customFormat="1" ht="19.5" x14ac:dyDescent="0.2">
      <c r="A269" s="37"/>
      <c r="B269" s="38"/>
      <c r="C269" s="39"/>
      <c r="D269" s="197" t="s">
        <v>697</v>
      </c>
      <c r="E269" s="39"/>
      <c r="F269" s="243" t="s">
        <v>1327</v>
      </c>
      <c r="G269" s="39"/>
      <c r="H269" s="39"/>
      <c r="I269" s="230"/>
      <c r="J269" s="39"/>
      <c r="K269" s="39"/>
      <c r="L269" s="42"/>
      <c r="M269" s="231"/>
      <c r="N269" s="232"/>
      <c r="O269" s="67"/>
      <c r="P269" s="67"/>
      <c r="Q269" s="67"/>
      <c r="R269" s="67"/>
      <c r="S269" s="67"/>
      <c r="T269" s="68"/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T269" s="19" t="s">
        <v>697</v>
      </c>
      <c r="AU269" s="19" t="s">
        <v>90</v>
      </c>
    </row>
    <row r="270" spans="1:65" s="13" customFormat="1" x14ac:dyDescent="0.2">
      <c r="B270" s="195"/>
      <c r="C270" s="196"/>
      <c r="D270" s="197" t="s">
        <v>180</v>
      </c>
      <c r="E270" s="198" t="s">
        <v>79</v>
      </c>
      <c r="F270" s="199" t="s">
        <v>1155</v>
      </c>
      <c r="G270" s="196"/>
      <c r="H270" s="198" t="s">
        <v>79</v>
      </c>
      <c r="I270" s="200"/>
      <c r="J270" s="196"/>
      <c r="K270" s="196"/>
      <c r="L270" s="201"/>
      <c r="M270" s="202"/>
      <c r="N270" s="203"/>
      <c r="O270" s="203"/>
      <c r="P270" s="203"/>
      <c r="Q270" s="203"/>
      <c r="R270" s="203"/>
      <c r="S270" s="203"/>
      <c r="T270" s="204"/>
      <c r="AT270" s="205" t="s">
        <v>180</v>
      </c>
      <c r="AU270" s="205" t="s">
        <v>90</v>
      </c>
      <c r="AV270" s="13" t="s">
        <v>88</v>
      </c>
      <c r="AW270" s="13" t="s">
        <v>42</v>
      </c>
      <c r="AX270" s="13" t="s">
        <v>81</v>
      </c>
      <c r="AY270" s="205" t="s">
        <v>171</v>
      </c>
    </row>
    <row r="271" spans="1:65" s="13" customFormat="1" x14ac:dyDescent="0.2">
      <c r="B271" s="195"/>
      <c r="C271" s="196"/>
      <c r="D271" s="197" t="s">
        <v>180</v>
      </c>
      <c r="E271" s="198" t="s">
        <v>79</v>
      </c>
      <c r="F271" s="199" t="s">
        <v>1328</v>
      </c>
      <c r="G271" s="196"/>
      <c r="H271" s="198" t="s">
        <v>79</v>
      </c>
      <c r="I271" s="200"/>
      <c r="J271" s="196"/>
      <c r="K271" s="196"/>
      <c r="L271" s="201"/>
      <c r="M271" s="202"/>
      <c r="N271" s="203"/>
      <c r="O271" s="203"/>
      <c r="P271" s="203"/>
      <c r="Q271" s="203"/>
      <c r="R271" s="203"/>
      <c r="S271" s="203"/>
      <c r="T271" s="204"/>
      <c r="AT271" s="205" t="s">
        <v>180</v>
      </c>
      <c r="AU271" s="205" t="s">
        <v>90</v>
      </c>
      <c r="AV271" s="13" t="s">
        <v>88</v>
      </c>
      <c r="AW271" s="13" t="s">
        <v>42</v>
      </c>
      <c r="AX271" s="13" t="s">
        <v>81</v>
      </c>
      <c r="AY271" s="205" t="s">
        <v>171</v>
      </c>
    </row>
    <row r="272" spans="1:65" s="13" customFormat="1" x14ac:dyDescent="0.2">
      <c r="B272" s="195"/>
      <c r="C272" s="196"/>
      <c r="D272" s="197" t="s">
        <v>180</v>
      </c>
      <c r="E272" s="198" t="s">
        <v>79</v>
      </c>
      <c r="F272" s="199" t="s">
        <v>1281</v>
      </c>
      <c r="G272" s="196"/>
      <c r="H272" s="198" t="s">
        <v>79</v>
      </c>
      <c r="I272" s="200"/>
      <c r="J272" s="196"/>
      <c r="K272" s="196"/>
      <c r="L272" s="201"/>
      <c r="M272" s="202"/>
      <c r="N272" s="203"/>
      <c r="O272" s="203"/>
      <c r="P272" s="203"/>
      <c r="Q272" s="203"/>
      <c r="R272" s="203"/>
      <c r="S272" s="203"/>
      <c r="T272" s="204"/>
      <c r="AT272" s="205" t="s">
        <v>180</v>
      </c>
      <c r="AU272" s="205" t="s">
        <v>90</v>
      </c>
      <c r="AV272" s="13" t="s">
        <v>88</v>
      </c>
      <c r="AW272" s="13" t="s">
        <v>42</v>
      </c>
      <c r="AX272" s="13" t="s">
        <v>81</v>
      </c>
      <c r="AY272" s="205" t="s">
        <v>171</v>
      </c>
    </row>
    <row r="273" spans="1:65" s="14" customFormat="1" x14ac:dyDescent="0.2">
      <c r="B273" s="206"/>
      <c r="C273" s="207"/>
      <c r="D273" s="197" t="s">
        <v>180</v>
      </c>
      <c r="E273" s="208" t="s">
        <v>79</v>
      </c>
      <c r="F273" s="209" t="s">
        <v>1329</v>
      </c>
      <c r="G273" s="207"/>
      <c r="H273" s="210">
        <v>11.686999999999999</v>
      </c>
      <c r="I273" s="211"/>
      <c r="J273" s="207"/>
      <c r="K273" s="207"/>
      <c r="L273" s="212"/>
      <c r="M273" s="213"/>
      <c r="N273" s="214"/>
      <c r="O273" s="214"/>
      <c r="P273" s="214"/>
      <c r="Q273" s="214"/>
      <c r="R273" s="214"/>
      <c r="S273" s="214"/>
      <c r="T273" s="215"/>
      <c r="AT273" s="216" t="s">
        <v>180</v>
      </c>
      <c r="AU273" s="216" t="s">
        <v>90</v>
      </c>
      <c r="AV273" s="14" t="s">
        <v>90</v>
      </c>
      <c r="AW273" s="14" t="s">
        <v>42</v>
      </c>
      <c r="AX273" s="14" t="s">
        <v>81</v>
      </c>
      <c r="AY273" s="216" t="s">
        <v>171</v>
      </c>
    </row>
    <row r="274" spans="1:65" s="14" customFormat="1" x14ac:dyDescent="0.2">
      <c r="B274" s="206"/>
      <c r="C274" s="207"/>
      <c r="D274" s="197" t="s">
        <v>180</v>
      </c>
      <c r="E274" s="208" t="s">
        <v>79</v>
      </c>
      <c r="F274" s="209" t="s">
        <v>1330</v>
      </c>
      <c r="G274" s="207"/>
      <c r="H274" s="210">
        <v>2.5449999999999999</v>
      </c>
      <c r="I274" s="211"/>
      <c r="J274" s="207"/>
      <c r="K274" s="207"/>
      <c r="L274" s="212"/>
      <c r="M274" s="213"/>
      <c r="N274" s="214"/>
      <c r="O274" s="214"/>
      <c r="P274" s="214"/>
      <c r="Q274" s="214"/>
      <c r="R274" s="214"/>
      <c r="S274" s="214"/>
      <c r="T274" s="215"/>
      <c r="AT274" s="216" t="s">
        <v>180</v>
      </c>
      <c r="AU274" s="216" t="s">
        <v>90</v>
      </c>
      <c r="AV274" s="14" t="s">
        <v>90</v>
      </c>
      <c r="AW274" s="14" t="s">
        <v>42</v>
      </c>
      <c r="AX274" s="14" t="s">
        <v>81</v>
      </c>
      <c r="AY274" s="216" t="s">
        <v>171</v>
      </c>
    </row>
    <row r="275" spans="1:65" s="14" customFormat="1" x14ac:dyDescent="0.2">
      <c r="B275" s="206"/>
      <c r="C275" s="207"/>
      <c r="D275" s="197" t="s">
        <v>180</v>
      </c>
      <c r="E275" s="208" t="s">
        <v>79</v>
      </c>
      <c r="F275" s="209" t="s">
        <v>1331</v>
      </c>
      <c r="G275" s="207"/>
      <c r="H275" s="210">
        <v>2.3559999999999999</v>
      </c>
      <c r="I275" s="211"/>
      <c r="J275" s="207"/>
      <c r="K275" s="207"/>
      <c r="L275" s="212"/>
      <c r="M275" s="213"/>
      <c r="N275" s="214"/>
      <c r="O275" s="214"/>
      <c r="P275" s="214"/>
      <c r="Q275" s="214"/>
      <c r="R275" s="214"/>
      <c r="S275" s="214"/>
      <c r="T275" s="215"/>
      <c r="AT275" s="216" t="s">
        <v>180</v>
      </c>
      <c r="AU275" s="216" t="s">
        <v>90</v>
      </c>
      <c r="AV275" s="14" t="s">
        <v>90</v>
      </c>
      <c r="AW275" s="14" t="s">
        <v>42</v>
      </c>
      <c r="AX275" s="14" t="s">
        <v>81</v>
      </c>
      <c r="AY275" s="216" t="s">
        <v>171</v>
      </c>
    </row>
    <row r="276" spans="1:65" s="14" customFormat="1" x14ac:dyDescent="0.2">
      <c r="B276" s="206"/>
      <c r="C276" s="207"/>
      <c r="D276" s="197" t="s">
        <v>180</v>
      </c>
      <c r="E276" s="208" t="s">
        <v>79</v>
      </c>
      <c r="F276" s="209" t="s">
        <v>1332</v>
      </c>
      <c r="G276" s="207"/>
      <c r="H276" s="210">
        <v>1.4330000000000001</v>
      </c>
      <c r="I276" s="211"/>
      <c r="J276" s="207"/>
      <c r="K276" s="207"/>
      <c r="L276" s="212"/>
      <c r="M276" s="213"/>
      <c r="N276" s="214"/>
      <c r="O276" s="214"/>
      <c r="P276" s="214"/>
      <c r="Q276" s="214"/>
      <c r="R276" s="214"/>
      <c r="S276" s="214"/>
      <c r="T276" s="215"/>
      <c r="AT276" s="216" t="s">
        <v>180</v>
      </c>
      <c r="AU276" s="216" t="s">
        <v>90</v>
      </c>
      <c r="AV276" s="14" t="s">
        <v>90</v>
      </c>
      <c r="AW276" s="14" t="s">
        <v>42</v>
      </c>
      <c r="AX276" s="14" t="s">
        <v>81</v>
      </c>
      <c r="AY276" s="216" t="s">
        <v>171</v>
      </c>
    </row>
    <row r="277" spans="1:65" s="14" customFormat="1" x14ac:dyDescent="0.2">
      <c r="B277" s="206"/>
      <c r="C277" s="207"/>
      <c r="D277" s="197" t="s">
        <v>180</v>
      </c>
      <c r="E277" s="208" t="s">
        <v>79</v>
      </c>
      <c r="F277" s="209" t="s">
        <v>1333</v>
      </c>
      <c r="G277" s="207"/>
      <c r="H277" s="210">
        <v>1.2749999999999999</v>
      </c>
      <c r="I277" s="211"/>
      <c r="J277" s="207"/>
      <c r="K277" s="207"/>
      <c r="L277" s="212"/>
      <c r="M277" s="213"/>
      <c r="N277" s="214"/>
      <c r="O277" s="214"/>
      <c r="P277" s="214"/>
      <c r="Q277" s="214"/>
      <c r="R277" s="214"/>
      <c r="S277" s="214"/>
      <c r="T277" s="215"/>
      <c r="AT277" s="216" t="s">
        <v>180</v>
      </c>
      <c r="AU277" s="216" t="s">
        <v>90</v>
      </c>
      <c r="AV277" s="14" t="s">
        <v>90</v>
      </c>
      <c r="AW277" s="14" t="s">
        <v>42</v>
      </c>
      <c r="AX277" s="14" t="s">
        <v>81</v>
      </c>
      <c r="AY277" s="216" t="s">
        <v>171</v>
      </c>
    </row>
    <row r="278" spans="1:65" s="14" customFormat="1" x14ac:dyDescent="0.2">
      <c r="B278" s="206"/>
      <c r="C278" s="207"/>
      <c r="D278" s="197" t="s">
        <v>180</v>
      </c>
      <c r="E278" s="208" t="s">
        <v>79</v>
      </c>
      <c r="F278" s="209" t="s">
        <v>1334</v>
      </c>
      <c r="G278" s="207"/>
      <c r="H278" s="210">
        <v>2.1110000000000002</v>
      </c>
      <c r="I278" s="211"/>
      <c r="J278" s="207"/>
      <c r="K278" s="207"/>
      <c r="L278" s="212"/>
      <c r="M278" s="213"/>
      <c r="N278" s="214"/>
      <c r="O278" s="214"/>
      <c r="P278" s="214"/>
      <c r="Q278" s="214"/>
      <c r="R278" s="214"/>
      <c r="S278" s="214"/>
      <c r="T278" s="215"/>
      <c r="AT278" s="216" t="s">
        <v>180</v>
      </c>
      <c r="AU278" s="216" t="s">
        <v>90</v>
      </c>
      <c r="AV278" s="14" t="s">
        <v>90</v>
      </c>
      <c r="AW278" s="14" t="s">
        <v>42</v>
      </c>
      <c r="AX278" s="14" t="s">
        <v>81</v>
      </c>
      <c r="AY278" s="216" t="s">
        <v>171</v>
      </c>
    </row>
    <row r="279" spans="1:65" s="14" customFormat="1" x14ac:dyDescent="0.2">
      <c r="B279" s="206"/>
      <c r="C279" s="207"/>
      <c r="D279" s="197" t="s">
        <v>180</v>
      </c>
      <c r="E279" s="208" t="s">
        <v>79</v>
      </c>
      <c r="F279" s="209" t="s">
        <v>1335</v>
      </c>
      <c r="G279" s="207"/>
      <c r="H279" s="210">
        <v>0.56499999999999995</v>
      </c>
      <c r="I279" s="211"/>
      <c r="J279" s="207"/>
      <c r="K279" s="207"/>
      <c r="L279" s="212"/>
      <c r="M279" s="213"/>
      <c r="N279" s="214"/>
      <c r="O279" s="214"/>
      <c r="P279" s="214"/>
      <c r="Q279" s="214"/>
      <c r="R279" s="214"/>
      <c r="S279" s="214"/>
      <c r="T279" s="215"/>
      <c r="AT279" s="216" t="s">
        <v>180</v>
      </c>
      <c r="AU279" s="216" t="s">
        <v>90</v>
      </c>
      <c r="AV279" s="14" t="s">
        <v>90</v>
      </c>
      <c r="AW279" s="14" t="s">
        <v>42</v>
      </c>
      <c r="AX279" s="14" t="s">
        <v>81</v>
      </c>
      <c r="AY279" s="216" t="s">
        <v>171</v>
      </c>
    </row>
    <row r="280" spans="1:65" s="14" customFormat="1" x14ac:dyDescent="0.2">
      <c r="B280" s="206"/>
      <c r="C280" s="207"/>
      <c r="D280" s="197" t="s">
        <v>180</v>
      </c>
      <c r="E280" s="208" t="s">
        <v>79</v>
      </c>
      <c r="F280" s="209" t="s">
        <v>1336</v>
      </c>
      <c r="G280" s="207"/>
      <c r="H280" s="210">
        <v>1.4510000000000001</v>
      </c>
      <c r="I280" s="211"/>
      <c r="J280" s="207"/>
      <c r="K280" s="207"/>
      <c r="L280" s="212"/>
      <c r="M280" s="213"/>
      <c r="N280" s="214"/>
      <c r="O280" s="214"/>
      <c r="P280" s="214"/>
      <c r="Q280" s="214"/>
      <c r="R280" s="214"/>
      <c r="S280" s="214"/>
      <c r="T280" s="215"/>
      <c r="AT280" s="216" t="s">
        <v>180</v>
      </c>
      <c r="AU280" s="216" t="s">
        <v>90</v>
      </c>
      <c r="AV280" s="14" t="s">
        <v>90</v>
      </c>
      <c r="AW280" s="14" t="s">
        <v>42</v>
      </c>
      <c r="AX280" s="14" t="s">
        <v>81</v>
      </c>
      <c r="AY280" s="216" t="s">
        <v>171</v>
      </c>
    </row>
    <row r="281" spans="1:65" s="14" customFormat="1" x14ac:dyDescent="0.2">
      <c r="B281" s="206"/>
      <c r="C281" s="207"/>
      <c r="D281" s="197" t="s">
        <v>180</v>
      </c>
      <c r="E281" s="208" t="s">
        <v>79</v>
      </c>
      <c r="F281" s="209" t="s">
        <v>1337</v>
      </c>
      <c r="G281" s="207"/>
      <c r="H281" s="210">
        <v>1.056</v>
      </c>
      <c r="I281" s="211"/>
      <c r="J281" s="207"/>
      <c r="K281" s="207"/>
      <c r="L281" s="212"/>
      <c r="M281" s="213"/>
      <c r="N281" s="214"/>
      <c r="O281" s="214"/>
      <c r="P281" s="214"/>
      <c r="Q281" s="214"/>
      <c r="R281" s="214"/>
      <c r="S281" s="214"/>
      <c r="T281" s="215"/>
      <c r="AT281" s="216" t="s">
        <v>180</v>
      </c>
      <c r="AU281" s="216" t="s">
        <v>90</v>
      </c>
      <c r="AV281" s="14" t="s">
        <v>90</v>
      </c>
      <c r="AW281" s="14" t="s">
        <v>42</v>
      </c>
      <c r="AX281" s="14" t="s">
        <v>81</v>
      </c>
      <c r="AY281" s="216" t="s">
        <v>171</v>
      </c>
    </row>
    <row r="282" spans="1:65" s="15" customFormat="1" x14ac:dyDescent="0.2">
      <c r="B282" s="217"/>
      <c r="C282" s="218"/>
      <c r="D282" s="197" t="s">
        <v>180</v>
      </c>
      <c r="E282" s="219" t="s">
        <v>79</v>
      </c>
      <c r="F282" s="220" t="s">
        <v>183</v>
      </c>
      <c r="G282" s="218"/>
      <c r="H282" s="221">
        <v>24.478999999999999</v>
      </c>
      <c r="I282" s="222"/>
      <c r="J282" s="218"/>
      <c r="K282" s="218"/>
      <c r="L282" s="223"/>
      <c r="M282" s="224"/>
      <c r="N282" s="225"/>
      <c r="O282" s="225"/>
      <c r="P282" s="225"/>
      <c r="Q282" s="225"/>
      <c r="R282" s="225"/>
      <c r="S282" s="225"/>
      <c r="T282" s="226"/>
      <c r="AT282" s="227" t="s">
        <v>180</v>
      </c>
      <c r="AU282" s="227" t="s">
        <v>90</v>
      </c>
      <c r="AV282" s="15" t="s">
        <v>178</v>
      </c>
      <c r="AW282" s="15" t="s">
        <v>42</v>
      </c>
      <c r="AX282" s="15" t="s">
        <v>81</v>
      </c>
      <c r="AY282" s="227" t="s">
        <v>171</v>
      </c>
    </row>
    <row r="283" spans="1:65" s="14" customFormat="1" x14ac:dyDescent="0.2">
      <c r="B283" s="206"/>
      <c r="C283" s="207"/>
      <c r="D283" s="197" t="s">
        <v>180</v>
      </c>
      <c r="E283" s="208" t="s">
        <v>79</v>
      </c>
      <c r="F283" s="209" t="s">
        <v>1338</v>
      </c>
      <c r="G283" s="207"/>
      <c r="H283" s="210">
        <v>12.24</v>
      </c>
      <c r="I283" s="211"/>
      <c r="J283" s="207"/>
      <c r="K283" s="207"/>
      <c r="L283" s="212"/>
      <c r="M283" s="213"/>
      <c r="N283" s="214"/>
      <c r="O283" s="214"/>
      <c r="P283" s="214"/>
      <c r="Q283" s="214"/>
      <c r="R283" s="214"/>
      <c r="S283" s="214"/>
      <c r="T283" s="215"/>
      <c r="AT283" s="216" t="s">
        <v>180</v>
      </c>
      <c r="AU283" s="216" t="s">
        <v>90</v>
      </c>
      <c r="AV283" s="14" t="s">
        <v>90</v>
      </c>
      <c r="AW283" s="14" t="s">
        <v>42</v>
      </c>
      <c r="AX283" s="14" t="s">
        <v>81</v>
      </c>
      <c r="AY283" s="216" t="s">
        <v>171</v>
      </c>
    </row>
    <row r="284" spans="1:65" s="15" customFormat="1" x14ac:dyDescent="0.2">
      <c r="B284" s="217"/>
      <c r="C284" s="218"/>
      <c r="D284" s="197" t="s">
        <v>180</v>
      </c>
      <c r="E284" s="219" t="s">
        <v>79</v>
      </c>
      <c r="F284" s="220" t="s">
        <v>183</v>
      </c>
      <c r="G284" s="218"/>
      <c r="H284" s="221">
        <v>12.24</v>
      </c>
      <c r="I284" s="222"/>
      <c r="J284" s="218"/>
      <c r="K284" s="218"/>
      <c r="L284" s="223"/>
      <c r="M284" s="224"/>
      <c r="N284" s="225"/>
      <c r="O284" s="225"/>
      <c r="P284" s="225"/>
      <c r="Q284" s="225"/>
      <c r="R284" s="225"/>
      <c r="S284" s="225"/>
      <c r="T284" s="226"/>
      <c r="AT284" s="227" t="s">
        <v>180</v>
      </c>
      <c r="AU284" s="227" t="s">
        <v>90</v>
      </c>
      <c r="AV284" s="15" t="s">
        <v>178</v>
      </c>
      <c r="AW284" s="15" t="s">
        <v>42</v>
      </c>
      <c r="AX284" s="15" t="s">
        <v>88</v>
      </c>
      <c r="AY284" s="227" t="s">
        <v>171</v>
      </c>
    </row>
    <row r="285" spans="1:65" s="2" customFormat="1" ht="16.5" customHeight="1" x14ac:dyDescent="0.2">
      <c r="A285" s="37"/>
      <c r="B285" s="38"/>
      <c r="C285" s="233" t="s">
        <v>305</v>
      </c>
      <c r="D285" s="233" t="s">
        <v>202</v>
      </c>
      <c r="E285" s="234" t="s">
        <v>1339</v>
      </c>
      <c r="F285" s="235" t="s">
        <v>1340</v>
      </c>
      <c r="G285" s="236" t="s">
        <v>337</v>
      </c>
      <c r="H285" s="237">
        <v>6.173</v>
      </c>
      <c r="I285" s="238"/>
      <c r="J285" s="239">
        <f>ROUND(I285*H285,2)</f>
        <v>0</v>
      </c>
      <c r="K285" s="235" t="s">
        <v>196</v>
      </c>
      <c r="L285" s="240"/>
      <c r="M285" s="241" t="s">
        <v>79</v>
      </c>
      <c r="N285" s="242" t="s">
        <v>51</v>
      </c>
      <c r="O285" s="67"/>
      <c r="P285" s="191">
        <f>O285*H285</f>
        <v>0</v>
      </c>
      <c r="Q285" s="191">
        <v>1</v>
      </c>
      <c r="R285" s="191">
        <f>Q285*H285</f>
        <v>6.173</v>
      </c>
      <c r="S285" s="191">
        <v>0</v>
      </c>
      <c r="T285" s="192">
        <f>S285*H285</f>
        <v>0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193" t="s">
        <v>205</v>
      </c>
      <c r="AT285" s="193" t="s">
        <v>202</v>
      </c>
      <c r="AU285" s="193" t="s">
        <v>90</v>
      </c>
      <c r="AY285" s="19" t="s">
        <v>171</v>
      </c>
      <c r="BE285" s="194">
        <f>IF(N285="základní",J285,0)</f>
        <v>0</v>
      </c>
      <c r="BF285" s="194">
        <f>IF(N285="snížená",J285,0)</f>
        <v>0</v>
      </c>
      <c r="BG285" s="194">
        <f>IF(N285="zákl. přenesená",J285,0)</f>
        <v>0</v>
      </c>
      <c r="BH285" s="194">
        <f>IF(N285="sníž. přenesená",J285,0)</f>
        <v>0</v>
      </c>
      <c r="BI285" s="194">
        <f>IF(N285="nulová",J285,0)</f>
        <v>0</v>
      </c>
      <c r="BJ285" s="19" t="s">
        <v>88</v>
      </c>
      <c r="BK285" s="194">
        <f>ROUND(I285*H285,2)</f>
        <v>0</v>
      </c>
      <c r="BL285" s="19" t="s">
        <v>178</v>
      </c>
      <c r="BM285" s="193" t="s">
        <v>1341</v>
      </c>
    </row>
    <row r="286" spans="1:65" s="2" customFormat="1" ht="19.5" x14ac:dyDescent="0.2">
      <c r="A286" s="37"/>
      <c r="B286" s="38"/>
      <c r="C286" s="39"/>
      <c r="D286" s="197" t="s">
        <v>697</v>
      </c>
      <c r="E286" s="39"/>
      <c r="F286" s="243" t="s">
        <v>1342</v>
      </c>
      <c r="G286" s="39"/>
      <c r="H286" s="39"/>
      <c r="I286" s="230"/>
      <c r="J286" s="39"/>
      <c r="K286" s="39"/>
      <c r="L286" s="42"/>
      <c r="M286" s="231"/>
      <c r="N286" s="232"/>
      <c r="O286" s="67"/>
      <c r="P286" s="67"/>
      <c r="Q286" s="67"/>
      <c r="R286" s="67"/>
      <c r="S286" s="67"/>
      <c r="T286" s="68"/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T286" s="19" t="s">
        <v>697</v>
      </c>
      <c r="AU286" s="19" t="s">
        <v>90</v>
      </c>
    </row>
    <row r="287" spans="1:65" s="13" customFormat="1" x14ac:dyDescent="0.2">
      <c r="B287" s="195"/>
      <c r="C287" s="196"/>
      <c r="D287" s="197" t="s">
        <v>180</v>
      </c>
      <c r="E287" s="198" t="s">
        <v>79</v>
      </c>
      <c r="F287" s="199" t="s">
        <v>1155</v>
      </c>
      <c r="G287" s="196"/>
      <c r="H287" s="198" t="s">
        <v>79</v>
      </c>
      <c r="I287" s="200"/>
      <c r="J287" s="196"/>
      <c r="K287" s="196"/>
      <c r="L287" s="201"/>
      <c r="M287" s="202"/>
      <c r="N287" s="203"/>
      <c r="O287" s="203"/>
      <c r="P287" s="203"/>
      <c r="Q287" s="203"/>
      <c r="R287" s="203"/>
      <c r="S287" s="203"/>
      <c r="T287" s="204"/>
      <c r="AT287" s="205" t="s">
        <v>180</v>
      </c>
      <c r="AU287" s="205" t="s">
        <v>90</v>
      </c>
      <c r="AV287" s="13" t="s">
        <v>88</v>
      </c>
      <c r="AW287" s="13" t="s">
        <v>42</v>
      </c>
      <c r="AX287" s="13" t="s">
        <v>81</v>
      </c>
      <c r="AY287" s="205" t="s">
        <v>171</v>
      </c>
    </row>
    <row r="288" spans="1:65" s="13" customFormat="1" x14ac:dyDescent="0.2">
      <c r="B288" s="195"/>
      <c r="C288" s="196"/>
      <c r="D288" s="197" t="s">
        <v>180</v>
      </c>
      <c r="E288" s="198" t="s">
        <v>79</v>
      </c>
      <c r="F288" s="199" t="s">
        <v>1343</v>
      </c>
      <c r="G288" s="196"/>
      <c r="H288" s="198" t="s">
        <v>79</v>
      </c>
      <c r="I288" s="200"/>
      <c r="J288" s="196"/>
      <c r="K288" s="196"/>
      <c r="L288" s="201"/>
      <c r="M288" s="202"/>
      <c r="N288" s="203"/>
      <c r="O288" s="203"/>
      <c r="P288" s="203"/>
      <c r="Q288" s="203"/>
      <c r="R288" s="203"/>
      <c r="S288" s="203"/>
      <c r="T288" s="204"/>
      <c r="AT288" s="205" t="s">
        <v>180</v>
      </c>
      <c r="AU288" s="205" t="s">
        <v>90</v>
      </c>
      <c r="AV288" s="13" t="s">
        <v>88</v>
      </c>
      <c r="AW288" s="13" t="s">
        <v>42</v>
      </c>
      <c r="AX288" s="13" t="s">
        <v>81</v>
      </c>
      <c r="AY288" s="205" t="s">
        <v>171</v>
      </c>
    </row>
    <row r="289" spans="1:65" s="13" customFormat="1" x14ac:dyDescent="0.2">
      <c r="B289" s="195"/>
      <c r="C289" s="196"/>
      <c r="D289" s="197" t="s">
        <v>180</v>
      </c>
      <c r="E289" s="198" t="s">
        <v>79</v>
      </c>
      <c r="F289" s="199" t="s">
        <v>1344</v>
      </c>
      <c r="G289" s="196"/>
      <c r="H289" s="198" t="s">
        <v>79</v>
      </c>
      <c r="I289" s="200"/>
      <c r="J289" s="196"/>
      <c r="K289" s="196"/>
      <c r="L289" s="201"/>
      <c r="M289" s="202"/>
      <c r="N289" s="203"/>
      <c r="O289" s="203"/>
      <c r="P289" s="203"/>
      <c r="Q289" s="203"/>
      <c r="R289" s="203"/>
      <c r="S289" s="203"/>
      <c r="T289" s="204"/>
      <c r="AT289" s="205" t="s">
        <v>180</v>
      </c>
      <c r="AU289" s="205" t="s">
        <v>90</v>
      </c>
      <c r="AV289" s="13" t="s">
        <v>88</v>
      </c>
      <c r="AW289" s="13" t="s">
        <v>42</v>
      </c>
      <c r="AX289" s="13" t="s">
        <v>81</v>
      </c>
      <c r="AY289" s="205" t="s">
        <v>171</v>
      </c>
    </row>
    <row r="290" spans="1:65" s="14" customFormat="1" x14ac:dyDescent="0.2">
      <c r="B290" s="206"/>
      <c r="C290" s="207"/>
      <c r="D290" s="197" t="s">
        <v>180</v>
      </c>
      <c r="E290" s="208" t="s">
        <v>79</v>
      </c>
      <c r="F290" s="209" t="s">
        <v>1345</v>
      </c>
      <c r="G290" s="207"/>
      <c r="H290" s="210">
        <v>2.6829999999999998</v>
      </c>
      <c r="I290" s="211"/>
      <c r="J290" s="207"/>
      <c r="K290" s="207"/>
      <c r="L290" s="212"/>
      <c r="M290" s="213"/>
      <c r="N290" s="214"/>
      <c r="O290" s="214"/>
      <c r="P290" s="214"/>
      <c r="Q290" s="214"/>
      <c r="R290" s="214"/>
      <c r="S290" s="214"/>
      <c r="T290" s="215"/>
      <c r="AT290" s="216" t="s">
        <v>180</v>
      </c>
      <c r="AU290" s="216" t="s">
        <v>90</v>
      </c>
      <c r="AV290" s="14" t="s">
        <v>90</v>
      </c>
      <c r="AW290" s="14" t="s">
        <v>42</v>
      </c>
      <c r="AX290" s="14" t="s">
        <v>81</v>
      </c>
      <c r="AY290" s="216" t="s">
        <v>171</v>
      </c>
    </row>
    <row r="291" spans="1:65" s="14" customFormat="1" x14ac:dyDescent="0.2">
      <c r="B291" s="206"/>
      <c r="C291" s="207"/>
      <c r="D291" s="197" t="s">
        <v>180</v>
      </c>
      <c r="E291" s="208" t="s">
        <v>79</v>
      </c>
      <c r="F291" s="209" t="s">
        <v>1346</v>
      </c>
      <c r="G291" s="207"/>
      <c r="H291" s="210">
        <v>0.53700000000000003</v>
      </c>
      <c r="I291" s="211"/>
      <c r="J291" s="207"/>
      <c r="K291" s="207"/>
      <c r="L291" s="212"/>
      <c r="M291" s="213"/>
      <c r="N291" s="214"/>
      <c r="O291" s="214"/>
      <c r="P291" s="214"/>
      <c r="Q291" s="214"/>
      <c r="R291" s="214"/>
      <c r="S291" s="214"/>
      <c r="T291" s="215"/>
      <c r="AT291" s="216" t="s">
        <v>180</v>
      </c>
      <c r="AU291" s="216" t="s">
        <v>90</v>
      </c>
      <c r="AV291" s="14" t="s">
        <v>90</v>
      </c>
      <c r="AW291" s="14" t="s">
        <v>42</v>
      </c>
      <c r="AX291" s="14" t="s">
        <v>81</v>
      </c>
      <c r="AY291" s="216" t="s">
        <v>171</v>
      </c>
    </row>
    <row r="292" spans="1:65" s="14" customFormat="1" x14ac:dyDescent="0.2">
      <c r="B292" s="206"/>
      <c r="C292" s="207"/>
      <c r="D292" s="197" t="s">
        <v>180</v>
      </c>
      <c r="E292" s="208" t="s">
        <v>79</v>
      </c>
      <c r="F292" s="209" t="s">
        <v>1347</v>
      </c>
      <c r="G292" s="207"/>
      <c r="H292" s="210">
        <v>0.53700000000000003</v>
      </c>
      <c r="I292" s="211"/>
      <c r="J292" s="207"/>
      <c r="K292" s="207"/>
      <c r="L292" s="212"/>
      <c r="M292" s="213"/>
      <c r="N292" s="214"/>
      <c r="O292" s="214"/>
      <c r="P292" s="214"/>
      <c r="Q292" s="214"/>
      <c r="R292" s="214"/>
      <c r="S292" s="214"/>
      <c r="T292" s="215"/>
      <c r="AT292" s="216" t="s">
        <v>180</v>
      </c>
      <c r="AU292" s="216" t="s">
        <v>90</v>
      </c>
      <c r="AV292" s="14" t="s">
        <v>90</v>
      </c>
      <c r="AW292" s="14" t="s">
        <v>42</v>
      </c>
      <c r="AX292" s="14" t="s">
        <v>81</v>
      </c>
      <c r="AY292" s="216" t="s">
        <v>171</v>
      </c>
    </row>
    <row r="293" spans="1:65" s="14" customFormat="1" x14ac:dyDescent="0.2">
      <c r="B293" s="206"/>
      <c r="C293" s="207"/>
      <c r="D293" s="197" t="s">
        <v>180</v>
      </c>
      <c r="E293" s="208" t="s">
        <v>79</v>
      </c>
      <c r="F293" s="209" t="s">
        <v>1348</v>
      </c>
      <c r="G293" s="207"/>
      <c r="H293" s="210">
        <v>0.53700000000000003</v>
      </c>
      <c r="I293" s="211"/>
      <c r="J293" s="207"/>
      <c r="K293" s="207"/>
      <c r="L293" s="212"/>
      <c r="M293" s="213"/>
      <c r="N293" s="214"/>
      <c r="O293" s="214"/>
      <c r="P293" s="214"/>
      <c r="Q293" s="214"/>
      <c r="R293" s="214"/>
      <c r="S293" s="214"/>
      <c r="T293" s="215"/>
      <c r="AT293" s="216" t="s">
        <v>180</v>
      </c>
      <c r="AU293" s="216" t="s">
        <v>90</v>
      </c>
      <c r="AV293" s="14" t="s">
        <v>90</v>
      </c>
      <c r="AW293" s="14" t="s">
        <v>42</v>
      </c>
      <c r="AX293" s="14" t="s">
        <v>81</v>
      </c>
      <c r="AY293" s="216" t="s">
        <v>171</v>
      </c>
    </row>
    <row r="294" spans="1:65" s="14" customFormat="1" x14ac:dyDescent="0.2">
      <c r="B294" s="206"/>
      <c r="C294" s="207"/>
      <c r="D294" s="197" t="s">
        <v>180</v>
      </c>
      <c r="E294" s="208" t="s">
        <v>79</v>
      </c>
      <c r="F294" s="209" t="s">
        <v>1349</v>
      </c>
      <c r="G294" s="207"/>
      <c r="H294" s="210">
        <v>0.53700000000000003</v>
      </c>
      <c r="I294" s="211"/>
      <c r="J294" s="207"/>
      <c r="K294" s="207"/>
      <c r="L294" s="212"/>
      <c r="M294" s="213"/>
      <c r="N294" s="214"/>
      <c r="O294" s="214"/>
      <c r="P294" s="214"/>
      <c r="Q294" s="214"/>
      <c r="R294" s="214"/>
      <c r="S294" s="214"/>
      <c r="T294" s="215"/>
      <c r="AT294" s="216" t="s">
        <v>180</v>
      </c>
      <c r="AU294" s="216" t="s">
        <v>90</v>
      </c>
      <c r="AV294" s="14" t="s">
        <v>90</v>
      </c>
      <c r="AW294" s="14" t="s">
        <v>42</v>
      </c>
      <c r="AX294" s="14" t="s">
        <v>81</v>
      </c>
      <c r="AY294" s="216" t="s">
        <v>171</v>
      </c>
    </row>
    <row r="295" spans="1:65" s="14" customFormat="1" x14ac:dyDescent="0.2">
      <c r="B295" s="206"/>
      <c r="C295" s="207"/>
      <c r="D295" s="197" t="s">
        <v>180</v>
      </c>
      <c r="E295" s="208" t="s">
        <v>79</v>
      </c>
      <c r="F295" s="209" t="s">
        <v>1350</v>
      </c>
      <c r="G295" s="207"/>
      <c r="H295" s="210">
        <v>0.53700000000000003</v>
      </c>
      <c r="I295" s="211"/>
      <c r="J295" s="207"/>
      <c r="K295" s="207"/>
      <c r="L295" s="212"/>
      <c r="M295" s="213"/>
      <c r="N295" s="214"/>
      <c r="O295" s="214"/>
      <c r="P295" s="214"/>
      <c r="Q295" s="214"/>
      <c r="R295" s="214"/>
      <c r="S295" s="214"/>
      <c r="T295" s="215"/>
      <c r="AT295" s="216" t="s">
        <v>180</v>
      </c>
      <c r="AU295" s="216" t="s">
        <v>90</v>
      </c>
      <c r="AV295" s="14" t="s">
        <v>90</v>
      </c>
      <c r="AW295" s="14" t="s">
        <v>42</v>
      </c>
      <c r="AX295" s="14" t="s">
        <v>81</v>
      </c>
      <c r="AY295" s="216" t="s">
        <v>171</v>
      </c>
    </row>
    <row r="296" spans="1:65" s="14" customFormat="1" x14ac:dyDescent="0.2">
      <c r="B296" s="206"/>
      <c r="C296" s="207"/>
      <c r="D296" s="197" t="s">
        <v>180</v>
      </c>
      <c r="E296" s="208" t="s">
        <v>79</v>
      </c>
      <c r="F296" s="209" t="s">
        <v>1351</v>
      </c>
      <c r="G296" s="207"/>
      <c r="H296" s="210">
        <v>0.53700000000000003</v>
      </c>
      <c r="I296" s="211"/>
      <c r="J296" s="207"/>
      <c r="K296" s="207"/>
      <c r="L296" s="212"/>
      <c r="M296" s="213"/>
      <c r="N296" s="214"/>
      <c r="O296" s="214"/>
      <c r="P296" s="214"/>
      <c r="Q296" s="214"/>
      <c r="R296" s="214"/>
      <c r="S296" s="214"/>
      <c r="T296" s="215"/>
      <c r="AT296" s="216" t="s">
        <v>180</v>
      </c>
      <c r="AU296" s="216" t="s">
        <v>90</v>
      </c>
      <c r="AV296" s="14" t="s">
        <v>90</v>
      </c>
      <c r="AW296" s="14" t="s">
        <v>42</v>
      </c>
      <c r="AX296" s="14" t="s">
        <v>81</v>
      </c>
      <c r="AY296" s="216" t="s">
        <v>171</v>
      </c>
    </row>
    <row r="297" spans="1:65" s="14" customFormat="1" x14ac:dyDescent="0.2">
      <c r="B297" s="206"/>
      <c r="C297" s="207"/>
      <c r="D297" s="197" t="s">
        <v>180</v>
      </c>
      <c r="E297" s="208" t="s">
        <v>79</v>
      </c>
      <c r="F297" s="209" t="s">
        <v>1352</v>
      </c>
      <c r="G297" s="207"/>
      <c r="H297" s="210">
        <v>0.26800000000000002</v>
      </c>
      <c r="I297" s="211"/>
      <c r="J297" s="207"/>
      <c r="K297" s="207"/>
      <c r="L297" s="212"/>
      <c r="M297" s="213"/>
      <c r="N297" s="214"/>
      <c r="O297" s="214"/>
      <c r="P297" s="214"/>
      <c r="Q297" s="214"/>
      <c r="R297" s="214"/>
      <c r="S297" s="214"/>
      <c r="T297" s="215"/>
      <c r="AT297" s="216" t="s">
        <v>180</v>
      </c>
      <c r="AU297" s="216" t="s">
        <v>90</v>
      </c>
      <c r="AV297" s="14" t="s">
        <v>90</v>
      </c>
      <c r="AW297" s="14" t="s">
        <v>42</v>
      </c>
      <c r="AX297" s="14" t="s">
        <v>81</v>
      </c>
      <c r="AY297" s="216" t="s">
        <v>171</v>
      </c>
    </row>
    <row r="298" spans="1:65" s="15" customFormat="1" x14ac:dyDescent="0.2">
      <c r="B298" s="217"/>
      <c r="C298" s="218"/>
      <c r="D298" s="197" t="s">
        <v>180</v>
      </c>
      <c r="E298" s="219" t="s">
        <v>79</v>
      </c>
      <c r="F298" s="220" t="s">
        <v>183</v>
      </c>
      <c r="G298" s="218"/>
      <c r="H298" s="221">
        <v>6.173</v>
      </c>
      <c r="I298" s="222"/>
      <c r="J298" s="218"/>
      <c r="K298" s="218"/>
      <c r="L298" s="223"/>
      <c r="M298" s="224"/>
      <c r="N298" s="225"/>
      <c r="O298" s="225"/>
      <c r="P298" s="225"/>
      <c r="Q298" s="225"/>
      <c r="R298" s="225"/>
      <c r="S298" s="225"/>
      <c r="T298" s="226"/>
      <c r="AT298" s="227" t="s">
        <v>180</v>
      </c>
      <c r="AU298" s="227" t="s">
        <v>90</v>
      </c>
      <c r="AV298" s="15" t="s">
        <v>178</v>
      </c>
      <c r="AW298" s="15" t="s">
        <v>42</v>
      </c>
      <c r="AX298" s="15" t="s">
        <v>88</v>
      </c>
      <c r="AY298" s="227" t="s">
        <v>171</v>
      </c>
    </row>
    <row r="299" spans="1:65" s="2" customFormat="1" ht="16.5" customHeight="1" x14ac:dyDescent="0.2">
      <c r="A299" s="37"/>
      <c r="B299" s="38"/>
      <c r="C299" s="233" t="s">
        <v>311</v>
      </c>
      <c r="D299" s="233" t="s">
        <v>202</v>
      </c>
      <c r="E299" s="234" t="s">
        <v>1353</v>
      </c>
      <c r="F299" s="235" t="s">
        <v>1354</v>
      </c>
      <c r="G299" s="236" t="s">
        <v>337</v>
      </c>
      <c r="H299" s="237">
        <v>1.772</v>
      </c>
      <c r="I299" s="238"/>
      <c r="J299" s="239">
        <f>ROUND(I299*H299,2)</f>
        <v>0</v>
      </c>
      <c r="K299" s="235" t="s">
        <v>196</v>
      </c>
      <c r="L299" s="240"/>
      <c r="M299" s="241" t="s">
        <v>79</v>
      </c>
      <c r="N299" s="242" t="s">
        <v>51</v>
      </c>
      <c r="O299" s="67"/>
      <c r="P299" s="191">
        <f>O299*H299</f>
        <v>0</v>
      </c>
      <c r="Q299" s="191">
        <v>1</v>
      </c>
      <c r="R299" s="191">
        <f>Q299*H299</f>
        <v>1.772</v>
      </c>
      <c r="S299" s="191">
        <v>0</v>
      </c>
      <c r="T299" s="192">
        <f>S299*H299</f>
        <v>0</v>
      </c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R299" s="193" t="s">
        <v>205</v>
      </c>
      <c r="AT299" s="193" t="s">
        <v>202</v>
      </c>
      <c r="AU299" s="193" t="s">
        <v>90</v>
      </c>
      <c r="AY299" s="19" t="s">
        <v>171</v>
      </c>
      <c r="BE299" s="194">
        <f>IF(N299="základní",J299,0)</f>
        <v>0</v>
      </c>
      <c r="BF299" s="194">
        <f>IF(N299="snížená",J299,0)</f>
        <v>0</v>
      </c>
      <c r="BG299" s="194">
        <f>IF(N299="zákl. přenesená",J299,0)</f>
        <v>0</v>
      </c>
      <c r="BH299" s="194">
        <f>IF(N299="sníž. přenesená",J299,0)</f>
        <v>0</v>
      </c>
      <c r="BI299" s="194">
        <f>IF(N299="nulová",J299,0)</f>
        <v>0</v>
      </c>
      <c r="BJ299" s="19" t="s">
        <v>88</v>
      </c>
      <c r="BK299" s="194">
        <f>ROUND(I299*H299,2)</f>
        <v>0</v>
      </c>
      <c r="BL299" s="19" t="s">
        <v>178</v>
      </c>
      <c r="BM299" s="193" t="s">
        <v>1355</v>
      </c>
    </row>
    <row r="300" spans="1:65" s="13" customFormat="1" x14ac:dyDescent="0.2">
      <c r="B300" s="195"/>
      <c r="C300" s="196"/>
      <c r="D300" s="197" t="s">
        <v>180</v>
      </c>
      <c r="E300" s="198" t="s">
        <v>79</v>
      </c>
      <c r="F300" s="199" t="s">
        <v>1155</v>
      </c>
      <c r="G300" s="196"/>
      <c r="H300" s="198" t="s">
        <v>79</v>
      </c>
      <c r="I300" s="200"/>
      <c r="J300" s="196"/>
      <c r="K300" s="196"/>
      <c r="L300" s="201"/>
      <c r="M300" s="202"/>
      <c r="N300" s="203"/>
      <c r="O300" s="203"/>
      <c r="P300" s="203"/>
      <c r="Q300" s="203"/>
      <c r="R300" s="203"/>
      <c r="S300" s="203"/>
      <c r="T300" s="204"/>
      <c r="AT300" s="205" t="s">
        <v>180</v>
      </c>
      <c r="AU300" s="205" t="s">
        <v>90</v>
      </c>
      <c r="AV300" s="13" t="s">
        <v>88</v>
      </c>
      <c r="AW300" s="13" t="s">
        <v>42</v>
      </c>
      <c r="AX300" s="13" t="s">
        <v>81</v>
      </c>
      <c r="AY300" s="205" t="s">
        <v>171</v>
      </c>
    </row>
    <row r="301" spans="1:65" s="13" customFormat="1" x14ac:dyDescent="0.2">
      <c r="B301" s="195"/>
      <c r="C301" s="196"/>
      <c r="D301" s="197" t="s">
        <v>180</v>
      </c>
      <c r="E301" s="198" t="s">
        <v>79</v>
      </c>
      <c r="F301" s="199" t="s">
        <v>1343</v>
      </c>
      <c r="G301" s="196"/>
      <c r="H301" s="198" t="s">
        <v>79</v>
      </c>
      <c r="I301" s="200"/>
      <c r="J301" s="196"/>
      <c r="K301" s="196"/>
      <c r="L301" s="201"/>
      <c r="M301" s="202"/>
      <c r="N301" s="203"/>
      <c r="O301" s="203"/>
      <c r="P301" s="203"/>
      <c r="Q301" s="203"/>
      <c r="R301" s="203"/>
      <c r="S301" s="203"/>
      <c r="T301" s="204"/>
      <c r="AT301" s="205" t="s">
        <v>180</v>
      </c>
      <c r="AU301" s="205" t="s">
        <v>90</v>
      </c>
      <c r="AV301" s="13" t="s">
        <v>88</v>
      </c>
      <c r="AW301" s="13" t="s">
        <v>42</v>
      </c>
      <c r="AX301" s="13" t="s">
        <v>81</v>
      </c>
      <c r="AY301" s="205" t="s">
        <v>171</v>
      </c>
    </row>
    <row r="302" spans="1:65" s="13" customFormat="1" x14ac:dyDescent="0.2">
      <c r="B302" s="195"/>
      <c r="C302" s="196"/>
      <c r="D302" s="197" t="s">
        <v>180</v>
      </c>
      <c r="E302" s="198" t="s">
        <v>79</v>
      </c>
      <c r="F302" s="199" t="s">
        <v>1356</v>
      </c>
      <c r="G302" s="196"/>
      <c r="H302" s="198" t="s">
        <v>79</v>
      </c>
      <c r="I302" s="200"/>
      <c r="J302" s="196"/>
      <c r="K302" s="196"/>
      <c r="L302" s="201"/>
      <c r="M302" s="202"/>
      <c r="N302" s="203"/>
      <c r="O302" s="203"/>
      <c r="P302" s="203"/>
      <c r="Q302" s="203"/>
      <c r="R302" s="203"/>
      <c r="S302" s="203"/>
      <c r="T302" s="204"/>
      <c r="AT302" s="205" t="s">
        <v>180</v>
      </c>
      <c r="AU302" s="205" t="s">
        <v>90</v>
      </c>
      <c r="AV302" s="13" t="s">
        <v>88</v>
      </c>
      <c r="AW302" s="13" t="s">
        <v>42</v>
      </c>
      <c r="AX302" s="13" t="s">
        <v>81</v>
      </c>
      <c r="AY302" s="205" t="s">
        <v>171</v>
      </c>
    </row>
    <row r="303" spans="1:65" s="14" customFormat="1" x14ac:dyDescent="0.2">
      <c r="B303" s="206"/>
      <c r="C303" s="207"/>
      <c r="D303" s="197" t="s">
        <v>180</v>
      </c>
      <c r="E303" s="208" t="s">
        <v>79</v>
      </c>
      <c r="F303" s="209" t="s">
        <v>1357</v>
      </c>
      <c r="G303" s="207"/>
      <c r="H303" s="210">
        <v>1.772</v>
      </c>
      <c r="I303" s="211"/>
      <c r="J303" s="207"/>
      <c r="K303" s="207"/>
      <c r="L303" s="212"/>
      <c r="M303" s="213"/>
      <c r="N303" s="214"/>
      <c r="O303" s="214"/>
      <c r="P303" s="214"/>
      <c r="Q303" s="214"/>
      <c r="R303" s="214"/>
      <c r="S303" s="214"/>
      <c r="T303" s="215"/>
      <c r="AT303" s="216" t="s">
        <v>180</v>
      </c>
      <c r="AU303" s="216" t="s">
        <v>90</v>
      </c>
      <c r="AV303" s="14" t="s">
        <v>90</v>
      </c>
      <c r="AW303" s="14" t="s">
        <v>42</v>
      </c>
      <c r="AX303" s="14" t="s">
        <v>81</v>
      </c>
      <c r="AY303" s="216" t="s">
        <v>171</v>
      </c>
    </row>
    <row r="304" spans="1:65" s="15" customFormat="1" x14ac:dyDescent="0.2">
      <c r="B304" s="217"/>
      <c r="C304" s="218"/>
      <c r="D304" s="197" t="s">
        <v>180</v>
      </c>
      <c r="E304" s="219" t="s">
        <v>79</v>
      </c>
      <c r="F304" s="220" t="s">
        <v>183</v>
      </c>
      <c r="G304" s="218"/>
      <c r="H304" s="221">
        <v>1.772</v>
      </c>
      <c r="I304" s="222"/>
      <c r="J304" s="218"/>
      <c r="K304" s="218"/>
      <c r="L304" s="223"/>
      <c r="M304" s="224"/>
      <c r="N304" s="225"/>
      <c r="O304" s="225"/>
      <c r="P304" s="225"/>
      <c r="Q304" s="225"/>
      <c r="R304" s="225"/>
      <c r="S304" s="225"/>
      <c r="T304" s="226"/>
      <c r="AT304" s="227" t="s">
        <v>180</v>
      </c>
      <c r="AU304" s="227" t="s">
        <v>90</v>
      </c>
      <c r="AV304" s="15" t="s">
        <v>178</v>
      </c>
      <c r="AW304" s="15" t="s">
        <v>42</v>
      </c>
      <c r="AX304" s="15" t="s">
        <v>88</v>
      </c>
      <c r="AY304" s="227" t="s">
        <v>171</v>
      </c>
    </row>
    <row r="305" spans="1:65" s="2" customFormat="1" ht="16.5" customHeight="1" x14ac:dyDescent="0.2">
      <c r="A305" s="37"/>
      <c r="B305" s="38"/>
      <c r="C305" s="233" t="s">
        <v>7</v>
      </c>
      <c r="D305" s="233" t="s">
        <v>202</v>
      </c>
      <c r="E305" s="234" t="s">
        <v>1353</v>
      </c>
      <c r="F305" s="235" t="s">
        <v>1354</v>
      </c>
      <c r="G305" s="236" t="s">
        <v>337</v>
      </c>
      <c r="H305" s="237">
        <v>0.14799999999999999</v>
      </c>
      <c r="I305" s="238"/>
      <c r="J305" s="239">
        <f>ROUND(I305*H305,2)</f>
        <v>0</v>
      </c>
      <c r="K305" s="235" t="s">
        <v>196</v>
      </c>
      <c r="L305" s="240"/>
      <c r="M305" s="241" t="s">
        <v>79</v>
      </c>
      <c r="N305" s="242" t="s">
        <v>51</v>
      </c>
      <c r="O305" s="67"/>
      <c r="P305" s="191">
        <f>O305*H305</f>
        <v>0</v>
      </c>
      <c r="Q305" s="191">
        <v>1</v>
      </c>
      <c r="R305" s="191">
        <f>Q305*H305</f>
        <v>0.14799999999999999</v>
      </c>
      <c r="S305" s="191">
        <v>0</v>
      </c>
      <c r="T305" s="192">
        <f>S305*H305</f>
        <v>0</v>
      </c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R305" s="193" t="s">
        <v>205</v>
      </c>
      <c r="AT305" s="193" t="s">
        <v>202</v>
      </c>
      <c r="AU305" s="193" t="s">
        <v>90</v>
      </c>
      <c r="AY305" s="19" t="s">
        <v>171</v>
      </c>
      <c r="BE305" s="194">
        <f>IF(N305="základní",J305,0)</f>
        <v>0</v>
      </c>
      <c r="BF305" s="194">
        <f>IF(N305="snížená",J305,0)</f>
        <v>0</v>
      </c>
      <c r="BG305" s="194">
        <f>IF(N305="zákl. přenesená",J305,0)</f>
        <v>0</v>
      </c>
      <c r="BH305" s="194">
        <f>IF(N305="sníž. přenesená",J305,0)</f>
        <v>0</v>
      </c>
      <c r="BI305" s="194">
        <f>IF(N305="nulová",J305,0)</f>
        <v>0</v>
      </c>
      <c r="BJ305" s="19" t="s">
        <v>88</v>
      </c>
      <c r="BK305" s="194">
        <f>ROUND(I305*H305,2)</f>
        <v>0</v>
      </c>
      <c r="BL305" s="19" t="s">
        <v>178</v>
      </c>
      <c r="BM305" s="193" t="s">
        <v>1358</v>
      </c>
    </row>
    <row r="306" spans="1:65" s="13" customFormat="1" x14ac:dyDescent="0.2">
      <c r="B306" s="195"/>
      <c r="C306" s="196"/>
      <c r="D306" s="197" t="s">
        <v>180</v>
      </c>
      <c r="E306" s="198" t="s">
        <v>79</v>
      </c>
      <c r="F306" s="199" t="s">
        <v>1155</v>
      </c>
      <c r="G306" s="196"/>
      <c r="H306" s="198" t="s">
        <v>79</v>
      </c>
      <c r="I306" s="200"/>
      <c r="J306" s="196"/>
      <c r="K306" s="196"/>
      <c r="L306" s="201"/>
      <c r="M306" s="202"/>
      <c r="N306" s="203"/>
      <c r="O306" s="203"/>
      <c r="P306" s="203"/>
      <c r="Q306" s="203"/>
      <c r="R306" s="203"/>
      <c r="S306" s="203"/>
      <c r="T306" s="204"/>
      <c r="AT306" s="205" t="s">
        <v>180</v>
      </c>
      <c r="AU306" s="205" t="s">
        <v>90</v>
      </c>
      <c r="AV306" s="13" t="s">
        <v>88</v>
      </c>
      <c r="AW306" s="13" t="s">
        <v>42</v>
      </c>
      <c r="AX306" s="13" t="s">
        <v>81</v>
      </c>
      <c r="AY306" s="205" t="s">
        <v>171</v>
      </c>
    </row>
    <row r="307" spans="1:65" s="13" customFormat="1" x14ac:dyDescent="0.2">
      <c r="B307" s="195"/>
      <c r="C307" s="196"/>
      <c r="D307" s="197" t="s">
        <v>180</v>
      </c>
      <c r="E307" s="198" t="s">
        <v>79</v>
      </c>
      <c r="F307" s="199" t="s">
        <v>1328</v>
      </c>
      <c r="G307" s="196"/>
      <c r="H307" s="198" t="s">
        <v>79</v>
      </c>
      <c r="I307" s="200"/>
      <c r="J307" s="196"/>
      <c r="K307" s="196"/>
      <c r="L307" s="201"/>
      <c r="M307" s="202"/>
      <c r="N307" s="203"/>
      <c r="O307" s="203"/>
      <c r="P307" s="203"/>
      <c r="Q307" s="203"/>
      <c r="R307" s="203"/>
      <c r="S307" s="203"/>
      <c r="T307" s="204"/>
      <c r="AT307" s="205" t="s">
        <v>180</v>
      </c>
      <c r="AU307" s="205" t="s">
        <v>90</v>
      </c>
      <c r="AV307" s="13" t="s">
        <v>88</v>
      </c>
      <c r="AW307" s="13" t="s">
        <v>42</v>
      </c>
      <c r="AX307" s="13" t="s">
        <v>81</v>
      </c>
      <c r="AY307" s="205" t="s">
        <v>171</v>
      </c>
    </row>
    <row r="308" spans="1:65" s="13" customFormat="1" x14ac:dyDescent="0.2">
      <c r="B308" s="195"/>
      <c r="C308" s="196"/>
      <c r="D308" s="197" t="s">
        <v>180</v>
      </c>
      <c r="E308" s="198" t="s">
        <v>79</v>
      </c>
      <c r="F308" s="199" t="s">
        <v>1356</v>
      </c>
      <c r="G308" s="196"/>
      <c r="H308" s="198" t="s">
        <v>79</v>
      </c>
      <c r="I308" s="200"/>
      <c r="J308" s="196"/>
      <c r="K308" s="196"/>
      <c r="L308" s="201"/>
      <c r="M308" s="202"/>
      <c r="N308" s="203"/>
      <c r="O308" s="203"/>
      <c r="P308" s="203"/>
      <c r="Q308" s="203"/>
      <c r="R308" s="203"/>
      <c r="S308" s="203"/>
      <c r="T308" s="204"/>
      <c r="AT308" s="205" t="s">
        <v>180</v>
      </c>
      <c r="AU308" s="205" t="s">
        <v>90</v>
      </c>
      <c r="AV308" s="13" t="s">
        <v>88</v>
      </c>
      <c r="AW308" s="13" t="s">
        <v>42</v>
      </c>
      <c r="AX308" s="13" t="s">
        <v>81</v>
      </c>
      <c r="AY308" s="205" t="s">
        <v>171</v>
      </c>
    </row>
    <row r="309" spans="1:65" s="14" customFormat="1" x14ac:dyDescent="0.2">
      <c r="B309" s="206"/>
      <c r="C309" s="207"/>
      <c r="D309" s="197" t="s">
        <v>180</v>
      </c>
      <c r="E309" s="208" t="s">
        <v>79</v>
      </c>
      <c r="F309" s="209" t="s">
        <v>1359</v>
      </c>
      <c r="G309" s="207"/>
      <c r="H309" s="210">
        <v>0.29499999999999998</v>
      </c>
      <c r="I309" s="211"/>
      <c r="J309" s="207"/>
      <c r="K309" s="207"/>
      <c r="L309" s="212"/>
      <c r="M309" s="213"/>
      <c r="N309" s="214"/>
      <c r="O309" s="214"/>
      <c r="P309" s="214"/>
      <c r="Q309" s="214"/>
      <c r="R309" s="214"/>
      <c r="S309" s="214"/>
      <c r="T309" s="215"/>
      <c r="AT309" s="216" t="s">
        <v>180</v>
      </c>
      <c r="AU309" s="216" t="s">
        <v>90</v>
      </c>
      <c r="AV309" s="14" t="s">
        <v>90</v>
      </c>
      <c r="AW309" s="14" t="s">
        <v>42</v>
      </c>
      <c r="AX309" s="14" t="s">
        <v>81</v>
      </c>
      <c r="AY309" s="216" t="s">
        <v>171</v>
      </c>
    </row>
    <row r="310" spans="1:65" s="15" customFormat="1" x14ac:dyDescent="0.2">
      <c r="B310" s="217"/>
      <c r="C310" s="218"/>
      <c r="D310" s="197" t="s">
        <v>180</v>
      </c>
      <c r="E310" s="219" t="s">
        <v>79</v>
      </c>
      <c r="F310" s="220" t="s">
        <v>183</v>
      </c>
      <c r="G310" s="218"/>
      <c r="H310" s="221">
        <v>0.29499999999999998</v>
      </c>
      <c r="I310" s="222"/>
      <c r="J310" s="218"/>
      <c r="K310" s="218"/>
      <c r="L310" s="223"/>
      <c r="M310" s="224"/>
      <c r="N310" s="225"/>
      <c r="O310" s="225"/>
      <c r="P310" s="225"/>
      <c r="Q310" s="225"/>
      <c r="R310" s="225"/>
      <c r="S310" s="225"/>
      <c r="T310" s="226"/>
      <c r="AT310" s="227" t="s">
        <v>180</v>
      </c>
      <c r="AU310" s="227" t="s">
        <v>90</v>
      </c>
      <c r="AV310" s="15" t="s">
        <v>178</v>
      </c>
      <c r="AW310" s="15" t="s">
        <v>42</v>
      </c>
      <c r="AX310" s="15" t="s">
        <v>81</v>
      </c>
      <c r="AY310" s="227" t="s">
        <v>171</v>
      </c>
    </row>
    <row r="311" spans="1:65" s="14" customFormat="1" x14ac:dyDescent="0.2">
      <c r="B311" s="206"/>
      <c r="C311" s="207"/>
      <c r="D311" s="197" t="s">
        <v>180</v>
      </c>
      <c r="E311" s="208" t="s">
        <v>79</v>
      </c>
      <c r="F311" s="209" t="s">
        <v>1360</v>
      </c>
      <c r="G311" s="207"/>
      <c r="H311" s="210">
        <v>0.14799999999999999</v>
      </c>
      <c r="I311" s="211"/>
      <c r="J311" s="207"/>
      <c r="K311" s="207"/>
      <c r="L311" s="212"/>
      <c r="M311" s="213"/>
      <c r="N311" s="214"/>
      <c r="O311" s="214"/>
      <c r="P311" s="214"/>
      <c r="Q311" s="214"/>
      <c r="R311" s="214"/>
      <c r="S311" s="214"/>
      <c r="T311" s="215"/>
      <c r="AT311" s="216" t="s">
        <v>180</v>
      </c>
      <c r="AU311" s="216" t="s">
        <v>90</v>
      </c>
      <c r="AV311" s="14" t="s">
        <v>90</v>
      </c>
      <c r="AW311" s="14" t="s">
        <v>42</v>
      </c>
      <c r="AX311" s="14" t="s">
        <v>81</v>
      </c>
      <c r="AY311" s="216" t="s">
        <v>171</v>
      </c>
    </row>
    <row r="312" spans="1:65" s="15" customFormat="1" x14ac:dyDescent="0.2">
      <c r="B312" s="217"/>
      <c r="C312" s="218"/>
      <c r="D312" s="197" t="s">
        <v>180</v>
      </c>
      <c r="E312" s="219" t="s">
        <v>79</v>
      </c>
      <c r="F312" s="220" t="s">
        <v>183</v>
      </c>
      <c r="G312" s="218"/>
      <c r="H312" s="221">
        <v>0.14799999999999999</v>
      </c>
      <c r="I312" s="222"/>
      <c r="J312" s="218"/>
      <c r="K312" s="218"/>
      <c r="L312" s="223"/>
      <c r="M312" s="224"/>
      <c r="N312" s="225"/>
      <c r="O312" s="225"/>
      <c r="P312" s="225"/>
      <c r="Q312" s="225"/>
      <c r="R312" s="225"/>
      <c r="S312" s="225"/>
      <c r="T312" s="226"/>
      <c r="AT312" s="227" t="s">
        <v>180</v>
      </c>
      <c r="AU312" s="227" t="s">
        <v>90</v>
      </c>
      <c r="AV312" s="15" t="s">
        <v>178</v>
      </c>
      <c r="AW312" s="15" t="s">
        <v>42</v>
      </c>
      <c r="AX312" s="15" t="s">
        <v>88</v>
      </c>
      <c r="AY312" s="227" t="s">
        <v>171</v>
      </c>
    </row>
    <row r="313" spans="1:65" s="2" customFormat="1" ht="16.5" customHeight="1" x14ac:dyDescent="0.2">
      <c r="A313" s="37"/>
      <c r="B313" s="38"/>
      <c r="C313" s="233" t="s">
        <v>329</v>
      </c>
      <c r="D313" s="233" t="s">
        <v>202</v>
      </c>
      <c r="E313" s="234" t="s">
        <v>1361</v>
      </c>
      <c r="F313" s="235" t="s">
        <v>1362</v>
      </c>
      <c r="G313" s="236" t="s">
        <v>337</v>
      </c>
      <c r="H313" s="237">
        <v>0.82899999999999996</v>
      </c>
      <c r="I313" s="238"/>
      <c r="J313" s="239">
        <f>ROUND(I313*H313,2)</f>
        <v>0</v>
      </c>
      <c r="K313" s="235" t="s">
        <v>196</v>
      </c>
      <c r="L313" s="240"/>
      <c r="M313" s="241" t="s">
        <v>79</v>
      </c>
      <c r="N313" s="242" t="s">
        <v>51</v>
      </c>
      <c r="O313" s="67"/>
      <c r="P313" s="191">
        <f>O313*H313</f>
        <v>0</v>
      </c>
      <c r="Q313" s="191">
        <v>1</v>
      </c>
      <c r="R313" s="191">
        <f>Q313*H313</f>
        <v>0.82899999999999996</v>
      </c>
      <c r="S313" s="191">
        <v>0</v>
      </c>
      <c r="T313" s="192">
        <f>S313*H313</f>
        <v>0</v>
      </c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R313" s="193" t="s">
        <v>205</v>
      </c>
      <c r="AT313" s="193" t="s">
        <v>202</v>
      </c>
      <c r="AU313" s="193" t="s">
        <v>90</v>
      </c>
      <c r="AY313" s="19" t="s">
        <v>171</v>
      </c>
      <c r="BE313" s="194">
        <f>IF(N313="základní",J313,0)</f>
        <v>0</v>
      </c>
      <c r="BF313" s="194">
        <f>IF(N313="snížená",J313,0)</f>
        <v>0</v>
      </c>
      <c r="BG313" s="194">
        <f>IF(N313="zákl. přenesená",J313,0)</f>
        <v>0</v>
      </c>
      <c r="BH313" s="194">
        <f>IF(N313="sníž. přenesená",J313,0)</f>
        <v>0</v>
      </c>
      <c r="BI313" s="194">
        <f>IF(N313="nulová",J313,0)</f>
        <v>0</v>
      </c>
      <c r="BJ313" s="19" t="s">
        <v>88</v>
      </c>
      <c r="BK313" s="194">
        <f>ROUND(I313*H313,2)</f>
        <v>0</v>
      </c>
      <c r="BL313" s="19" t="s">
        <v>178</v>
      </c>
      <c r="BM313" s="193" t="s">
        <v>1363</v>
      </c>
    </row>
    <row r="314" spans="1:65" s="13" customFormat="1" x14ac:dyDescent="0.2">
      <c r="B314" s="195"/>
      <c r="C314" s="196"/>
      <c r="D314" s="197" t="s">
        <v>180</v>
      </c>
      <c r="E314" s="198" t="s">
        <v>79</v>
      </c>
      <c r="F314" s="199" t="s">
        <v>1155</v>
      </c>
      <c r="G314" s="196"/>
      <c r="H314" s="198" t="s">
        <v>79</v>
      </c>
      <c r="I314" s="200"/>
      <c r="J314" s="196"/>
      <c r="K314" s="196"/>
      <c r="L314" s="201"/>
      <c r="M314" s="202"/>
      <c r="N314" s="203"/>
      <c r="O314" s="203"/>
      <c r="P314" s="203"/>
      <c r="Q314" s="203"/>
      <c r="R314" s="203"/>
      <c r="S314" s="203"/>
      <c r="T314" s="204"/>
      <c r="AT314" s="205" t="s">
        <v>180</v>
      </c>
      <c r="AU314" s="205" t="s">
        <v>90</v>
      </c>
      <c r="AV314" s="13" t="s">
        <v>88</v>
      </c>
      <c r="AW314" s="13" t="s">
        <v>42</v>
      </c>
      <c r="AX314" s="13" t="s">
        <v>81</v>
      </c>
      <c r="AY314" s="205" t="s">
        <v>171</v>
      </c>
    </row>
    <row r="315" spans="1:65" s="13" customFormat="1" x14ac:dyDescent="0.2">
      <c r="B315" s="195"/>
      <c r="C315" s="196"/>
      <c r="D315" s="197" t="s">
        <v>180</v>
      </c>
      <c r="E315" s="198" t="s">
        <v>79</v>
      </c>
      <c r="F315" s="199" t="s">
        <v>1343</v>
      </c>
      <c r="G315" s="196"/>
      <c r="H315" s="198" t="s">
        <v>79</v>
      </c>
      <c r="I315" s="200"/>
      <c r="J315" s="196"/>
      <c r="K315" s="196"/>
      <c r="L315" s="201"/>
      <c r="M315" s="202"/>
      <c r="N315" s="203"/>
      <c r="O315" s="203"/>
      <c r="P315" s="203"/>
      <c r="Q315" s="203"/>
      <c r="R315" s="203"/>
      <c r="S315" s="203"/>
      <c r="T315" s="204"/>
      <c r="AT315" s="205" t="s">
        <v>180</v>
      </c>
      <c r="AU315" s="205" t="s">
        <v>90</v>
      </c>
      <c r="AV315" s="13" t="s">
        <v>88</v>
      </c>
      <c r="AW315" s="13" t="s">
        <v>42</v>
      </c>
      <c r="AX315" s="13" t="s">
        <v>81</v>
      </c>
      <c r="AY315" s="205" t="s">
        <v>171</v>
      </c>
    </row>
    <row r="316" spans="1:65" s="13" customFormat="1" x14ac:dyDescent="0.2">
      <c r="B316" s="195"/>
      <c r="C316" s="196"/>
      <c r="D316" s="197" t="s">
        <v>180</v>
      </c>
      <c r="E316" s="198" t="s">
        <v>79</v>
      </c>
      <c r="F316" s="199" t="s">
        <v>1364</v>
      </c>
      <c r="G316" s="196"/>
      <c r="H316" s="198" t="s">
        <v>79</v>
      </c>
      <c r="I316" s="200"/>
      <c r="J316" s="196"/>
      <c r="K316" s="196"/>
      <c r="L316" s="201"/>
      <c r="M316" s="202"/>
      <c r="N316" s="203"/>
      <c r="O316" s="203"/>
      <c r="P316" s="203"/>
      <c r="Q316" s="203"/>
      <c r="R316" s="203"/>
      <c r="S316" s="203"/>
      <c r="T316" s="204"/>
      <c r="AT316" s="205" t="s">
        <v>180</v>
      </c>
      <c r="AU316" s="205" t="s">
        <v>90</v>
      </c>
      <c r="AV316" s="13" t="s">
        <v>88</v>
      </c>
      <c r="AW316" s="13" t="s">
        <v>42</v>
      </c>
      <c r="AX316" s="13" t="s">
        <v>81</v>
      </c>
      <c r="AY316" s="205" t="s">
        <v>171</v>
      </c>
    </row>
    <row r="317" spans="1:65" s="14" customFormat="1" x14ac:dyDescent="0.2">
      <c r="B317" s="206"/>
      <c r="C317" s="207"/>
      <c r="D317" s="197" t="s">
        <v>180</v>
      </c>
      <c r="E317" s="208" t="s">
        <v>79</v>
      </c>
      <c r="F317" s="209" t="s">
        <v>1365</v>
      </c>
      <c r="G317" s="207"/>
      <c r="H317" s="210">
        <v>0.55300000000000005</v>
      </c>
      <c r="I317" s="211"/>
      <c r="J317" s="207"/>
      <c r="K317" s="207"/>
      <c r="L317" s="212"/>
      <c r="M317" s="213"/>
      <c r="N317" s="214"/>
      <c r="O317" s="214"/>
      <c r="P317" s="214"/>
      <c r="Q317" s="214"/>
      <c r="R317" s="214"/>
      <c r="S317" s="214"/>
      <c r="T317" s="215"/>
      <c r="AT317" s="216" t="s">
        <v>180</v>
      </c>
      <c r="AU317" s="216" t="s">
        <v>90</v>
      </c>
      <c r="AV317" s="14" t="s">
        <v>90</v>
      </c>
      <c r="AW317" s="14" t="s">
        <v>42</v>
      </c>
      <c r="AX317" s="14" t="s">
        <v>81</v>
      </c>
      <c r="AY317" s="216" t="s">
        <v>171</v>
      </c>
    </row>
    <row r="318" spans="1:65" s="14" customFormat="1" x14ac:dyDescent="0.2">
      <c r="B318" s="206"/>
      <c r="C318" s="207"/>
      <c r="D318" s="197" t="s">
        <v>180</v>
      </c>
      <c r="E318" s="208" t="s">
        <v>79</v>
      </c>
      <c r="F318" s="209" t="s">
        <v>1366</v>
      </c>
      <c r="G318" s="207"/>
      <c r="H318" s="210">
        <v>0.27600000000000002</v>
      </c>
      <c r="I318" s="211"/>
      <c r="J318" s="207"/>
      <c r="K318" s="207"/>
      <c r="L318" s="212"/>
      <c r="M318" s="213"/>
      <c r="N318" s="214"/>
      <c r="O318" s="214"/>
      <c r="P318" s="214"/>
      <c r="Q318" s="214"/>
      <c r="R318" s="214"/>
      <c r="S318" s="214"/>
      <c r="T318" s="215"/>
      <c r="AT318" s="216" t="s">
        <v>180</v>
      </c>
      <c r="AU318" s="216" t="s">
        <v>90</v>
      </c>
      <c r="AV318" s="14" t="s">
        <v>90</v>
      </c>
      <c r="AW318" s="14" t="s">
        <v>42</v>
      </c>
      <c r="AX318" s="14" t="s">
        <v>81</v>
      </c>
      <c r="AY318" s="216" t="s">
        <v>171</v>
      </c>
    </row>
    <row r="319" spans="1:65" s="15" customFormat="1" x14ac:dyDescent="0.2">
      <c r="B319" s="217"/>
      <c r="C319" s="218"/>
      <c r="D319" s="197" t="s">
        <v>180</v>
      </c>
      <c r="E319" s="219" t="s">
        <v>79</v>
      </c>
      <c r="F319" s="220" t="s">
        <v>183</v>
      </c>
      <c r="G319" s="218"/>
      <c r="H319" s="221">
        <v>0.82899999999999996</v>
      </c>
      <c r="I319" s="222"/>
      <c r="J319" s="218"/>
      <c r="K319" s="218"/>
      <c r="L319" s="223"/>
      <c r="M319" s="224"/>
      <c r="N319" s="225"/>
      <c r="O319" s="225"/>
      <c r="P319" s="225"/>
      <c r="Q319" s="225"/>
      <c r="R319" s="225"/>
      <c r="S319" s="225"/>
      <c r="T319" s="226"/>
      <c r="AT319" s="227" t="s">
        <v>180</v>
      </c>
      <c r="AU319" s="227" t="s">
        <v>90</v>
      </c>
      <c r="AV319" s="15" t="s">
        <v>178</v>
      </c>
      <c r="AW319" s="15" t="s">
        <v>42</v>
      </c>
      <c r="AX319" s="15" t="s">
        <v>88</v>
      </c>
      <c r="AY319" s="227" t="s">
        <v>171</v>
      </c>
    </row>
    <row r="320" spans="1:65" s="2" customFormat="1" ht="16.5" customHeight="1" x14ac:dyDescent="0.2">
      <c r="A320" s="37"/>
      <c r="B320" s="38"/>
      <c r="C320" s="233" t="s">
        <v>334</v>
      </c>
      <c r="D320" s="233" t="s">
        <v>202</v>
      </c>
      <c r="E320" s="234" t="s">
        <v>1367</v>
      </c>
      <c r="F320" s="235" t="s">
        <v>1368</v>
      </c>
      <c r="G320" s="236" t="s">
        <v>337</v>
      </c>
      <c r="H320" s="237">
        <v>89.09</v>
      </c>
      <c r="I320" s="238"/>
      <c r="J320" s="239">
        <f>ROUND(I320*H320,2)</f>
        <v>0</v>
      </c>
      <c r="K320" s="235" t="s">
        <v>196</v>
      </c>
      <c r="L320" s="240"/>
      <c r="M320" s="241" t="s">
        <v>79</v>
      </c>
      <c r="N320" s="242" t="s">
        <v>51</v>
      </c>
      <c r="O320" s="67"/>
      <c r="P320" s="191">
        <f>O320*H320</f>
        <v>0</v>
      </c>
      <c r="Q320" s="191">
        <v>1</v>
      </c>
      <c r="R320" s="191">
        <f>Q320*H320</f>
        <v>89.09</v>
      </c>
      <c r="S320" s="191">
        <v>0</v>
      </c>
      <c r="T320" s="192">
        <f>S320*H320</f>
        <v>0</v>
      </c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R320" s="193" t="s">
        <v>205</v>
      </c>
      <c r="AT320" s="193" t="s">
        <v>202</v>
      </c>
      <c r="AU320" s="193" t="s">
        <v>90</v>
      </c>
      <c r="AY320" s="19" t="s">
        <v>171</v>
      </c>
      <c r="BE320" s="194">
        <f>IF(N320="základní",J320,0)</f>
        <v>0</v>
      </c>
      <c r="BF320" s="194">
        <f>IF(N320="snížená",J320,0)</f>
        <v>0</v>
      </c>
      <c r="BG320" s="194">
        <f>IF(N320="zákl. přenesená",J320,0)</f>
        <v>0</v>
      </c>
      <c r="BH320" s="194">
        <f>IF(N320="sníž. přenesená",J320,0)</f>
        <v>0</v>
      </c>
      <c r="BI320" s="194">
        <f>IF(N320="nulová",J320,0)</f>
        <v>0</v>
      </c>
      <c r="BJ320" s="19" t="s">
        <v>88</v>
      </c>
      <c r="BK320" s="194">
        <f>ROUND(I320*H320,2)</f>
        <v>0</v>
      </c>
      <c r="BL320" s="19" t="s">
        <v>178</v>
      </c>
      <c r="BM320" s="193" t="s">
        <v>1369</v>
      </c>
    </row>
    <row r="321" spans="1:65" s="2" customFormat="1" ht="19.5" x14ac:dyDescent="0.2">
      <c r="A321" s="37"/>
      <c r="B321" s="38"/>
      <c r="C321" s="39"/>
      <c r="D321" s="197" t="s">
        <v>697</v>
      </c>
      <c r="E321" s="39"/>
      <c r="F321" s="243" t="s">
        <v>1370</v>
      </c>
      <c r="G321" s="39"/>
      <c r="H321" s="39"/>
      <c r="I321" s="230"/>
      <c r="J321" s="39"/>
      <c r="K321" s="39"/>
      <c r="L321" s="42"/>
      <c r="M321" s="231"/>
      <c r="N321" s="232"/>
      <c r="O321" s="67"/>
      <c r="P321" s="67"/>
      <c r="Q321" s="67"/>
      <c r="R321" s="67"/>
      <c r="S321" s="67"/>
      <c r="T321" s="68"/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T321" s="19" t="s">
        <v>697</v>
      </c>
      <c r="AU321" s="19" t="s">
        <v>90</v>
      </c>
    </row>
    <row r="322" spans="1:65" s="13" customFormat="1" x14ac:dyDescent="0.2">
      <c r="B322" s="195"/>
      <c r="C322" s="196"/>
      <c r="D322" s="197" t="s">
        <v>180</v>
      </c>
      <c r="E322" s="198" t="s">
        <v>79</v>
      </c>
      <c r="F322" s="199" t="s">
        <v>1155</v>
      </c>
      <c r="G322" s="196"/>
      <c r="H322" s="198" t="s">
        <v>79</v>
      </c>
      <c r="I322" s="200"/>
      <c r="J322" s="196"/>
      <c r="K322" s="196"/>
      <c r="L322" s="201"/>
      <c r="M322" s="202"/>
      <c r="N322" s="203"/>
      <c r="O322" s="203"/>
      <c r="P322" s="203"/>
      <c r="Q322" s="203"/>
      <c r="R322" s="203"/>
      <c r="S322" s="203"/>
      <c r="T322" s="204"/>
      <c r="AT322" s="205" t="s">
        <v>180</v>
      </c>
      <c r="AU322" s="205" t="s">
        <v>90</v>
      </c>
      <c r="AV322" s="13" t="s">
        <v>88</v>
      </c>
      <c r="AW322" s="13" t="s">
        <v>42</v>
      </c>
      <c r="AX322" s="13" t="s">
        <v>81</v>
      </c>
      <c r="AY322" s="205" t="s">
        <v>171</v>
      </c>
    </row>
    <row r="323" spans="1:65" s="13" customFormat="1" x14ac:dyDescent="0.2">
      <c r="B323" s="195"/>
      <c r="C323" s="196"/>
      <c r="D323" s="197" t="s">
        <v>180</v>
      </c>
      <c r="E323" s="198" t="s">
        <v>79</v>
      </c>
      <c r="F323" s="199" t="s">
        <v>1343</v>
      </c>
      <c r="G323" s="196"/>
      <c r="H323" s="198" t="s">
        <v>79</v>
      </c>
      <c r="I323" s="200"/>
      <c r="J323" s="196"/>
      <c r="K323" s="196"/>
      <c r="L323" s="201"/>
      <c r="M323" s="202"/>
      <c r="N323" s="203"/>
      <c r="O323" s="203"/>
      <c r="P323" s="203"/>
      <c r="Q323" s="203"/>
      <c r="R323" s="203"/>
      <c r="S323" s="203"/>
      <c r="T323" s="204"/>
      <c r="AT323" s="205" t="s">
        <v>180</v>
      </c>
      <c r="AU323" s="205" t="s">
        <v>90</v>
      </c>
      <c r="AV323" s="13" t="s">
        <v>88</v>
      </c>
      <c r="AW323" s="13" t="s">
        <v>42</v>
      </c>
      <c r="AX323" s="13" t="s">
        <v>81</v>
      </c>
      <c r="AY323" s="205" t="s">
        <v>171</v>
      </c>
    </row>
    <row r="324" spans="1:65" s="13" customFormat="1" x14ac:dyDescent="0.2">
      <c r="B324" s="195"/>
      <c r="C324" s="196"/>
      <c r="D324" s="197" t="s">
        <v>180</v>
      </c>
      <c r="E324" s="198" t="s">
        <v>79</v>
      </c>
      <c r="F324" s="199" t="s">
        <v>1281</v>
      </c>
      <c r="G324" s="196"/>
      <c r="H324" s="198" t="s">
        <v>79</v>
      </c>
      <c r="I324" s="200"/>
      <c r="J324" s="196"/>
      <c r="K324" s="196"/>
      <c r="L324" s="201"/>
      <c r="M324" s="202"/>
      <c r="N324" s="203"/>
      <c r="O324" s="203"/>
      <c r="P324" s="203"/>
      <c r="Q324" s="203"/>
      <c r="R324" s="203"/>
      <c r="S324" s="203"/>
      <c r="T324" s="204"/>
      <c r="AT324" s="205" t="s">
        <v>180</v>
      </c>
      <c r="AU324" s="205" t="s">
        <v>90</v>
      </c>
      <c r="AV324" s="13" t="s">
        <v>88</v>
      </c>
      <c r="AW324" s="13" t="s">
        <v>42</v>
      </c>
      <c r="AX324" s="13" t="s">
        <v>81</v>
      </c>
      <c r="AY324" s="205" t="s">
        <v>171</v>
      </c>
    </row>
    <row r="325" spans="1:65" s="14" customFormat="1" x14ac:dyDescent="0.2">
      <c r="B325" s="206"/>
      <c r="C325" s="207"/>
      <c r="D325" s="197" t="s">
        <v>180</v>
      </c>
      <c r="E325" s="208" t="s">
        <v>79</v>
      </c>
      <c r="F325" s="209" t="s">
        <v>1371</v>
      </c>
      <c r="G325" s="207"/>
      <c r="H325" s="210">
        <v>37.453000000000003</v>
      </c>
      <c r="I325" s="211"/>
      <c r="J325" s="207"/>
      <c r="K325" s="207"/>
      <c r="L325" s="212"/>
      <c r="M325" s="213"/>
      <c r="N325" s="214"/>
      <c r="O325" s="214"/>
      <c r="P325" s="214"/>
      <c r="Q325" s="214"/>
      <c r="R325" s="214"/>
      <c r="S325" s="214"/>
      <c r="T325" s="215"/>
      <c r="AT325" s="216" t="s">
        <v>180</v>
      </c>
      <c r="AU325" s="216" t="s">
        <v>90</v>
      </c>
      <c r="AV325" s="14" t="s">
        <v>90</v>
      </c>
      <c r="AW325" s="14" t="s">
        <v>42</v>
      </c>
      <c r="AX325" s="14" t="s">
        <v>81</v>
      </c>
      <c r="AY325" s="216" t="s">
        <v>171</v>
      </c>
    </row>
    <row r="326" spans="1:65" s="14" customFormat="1" ht="22.5" x14ac:dyDescent="0.2">
      <c r="B326" s="206"/>
      <c r="C326" s="207"/>
      <c r="D326" s="197" t="s">
        <v>180</v>
      </c>
      <c r="E326" s="208" t="s">
        <v>79</v>
      </c>
      <c r="F326" s="209" t="s">
        <v>1372</v>
      </c>
      <c r="G326" s="207"/>
      <c r="H326" s="210">
        <v>8.7850000000000001</v>
      </c>
      <c r="I326" s="211"/>
      <c r="J326" s="207"/>
      <c r="K326" s="207"/>
      <c r="L326" s="212"/>
      <c r="M326" s="213"/>
      <c r="N326" s="214"/>
      <c r="O326" s="214"/>
      <c r="P326" s="214"/>
      <c r="Q326" s="214"/>
      <c r="R326" s="214"/>
      <c r="S326" s="214"/>
      <c r="T326" s="215"/>
      <c r="AT326" s="216" t="s">
        <v>180</v>
      </c>
      <c r="AU326" s="216" t="s">
        <v>90</v>
      </c>
      <c r="AV326" s="14" t="s">
        <v>90</v>
      </c>
      <c r="AW326" s="14" t="s">
        <v>42</v>
      </c>
      <c r="AX326" s="14" t="s">
        <v>81</v>
      </c>
      <c r="AY326" s="216" t="s">
        <v>171</v>
      </c>
    </row>
    <row r="327" spans="1:65" s="14" customFormat="1" ht="22.5" x14ac:dyDescent="0.2">
      <c r="B327" s="206"/>
      <c r="C327" s="207"/>
      <c r="D327" s="197" t="s">
        <v>180</v>
      </c>
      <c r="E327" s="208" t="s">
        <v>79</v>
      </c>
      <c r="F327" s="209" t="s">
        <v>1373</v>
      </c>
      <c r="G327" s="207"/>
      <c r="H327" s="210">
        <v>8.0090000000000003</v>
      </c>
      <c r="I327" s="211"/>
      <c r="J327" s="207"/>
      <c r="K327" s="207"/>
      <c r="L327" s="212"/>
      <c r="M327" s="213"/>
      <c r="N327" s="214"/>
      <c r="O327" s="214"/>
      <c r="P327" s="214"/>
      <c r="Q327" s="214"/>
      <c r="R327" s="214"/>
      <c r="S327" s="214"/>
      <c r="T327" s="215"/>
      <c r="AT327" s="216" t="s">
        <v>180</v>
      </c>
      <c r="AU327" s="216" t="s">
        <v>90</v>
      </c>
      <c r="AV327" s="14" t="s">
        <v>90</v>
      </c>
      <c r="AW327" s="14" t="s">
        <v>42</v>
      </c>
      <c r="AX327" s="14" t="s">
        <v>81</v>
      </c>
      <c r="AY327" s="216" t="s">
        <v>171</v>
      </c>
    </row>
    <row r="328" spans="1:65" s="14" customFormat="1" ht="22.5" x14ac:dyDescent="0.2">
      <c r="B328" s="206"/>
      <c r="C328" s="207"/>
      <c r="D328" s="197" t="s">
        <v>180</v>
      </c>
      <c r="E328" s="208" t="s">
        <v>79</v>
      </c>
      <c r="F328" s="209" t="s">
        <v>1374</v>
      </c>
      <c r="G328" s="207"/>
      <c r="H328" s="210">
        <v>9.3610000000000007</v>
      </c>
      <c r="I328" s="211"/>
      <c r="J328" s="207"/>
      <c r="K328" s="207"/>
      <c r="L328" s="212"/>
      <c r="M328" s="213"/>
      <c r="N328" s="214"/>
      <c r="O328" s="214"/>
      <c r="P328" s="214"/>
      <c r="Q328" s="214"/>
      <c r="R328" s="214"/>
      <c r="S328" s="214"/>
      <c r="T328" s="215"/>
      <c r="AT328" s="216" t="s">
        <v>180</v>
      </c>
      <c r="AU328" s="216" t="s">
        <v>90</v>
      </c>
      <c r="AV328" s="14" t="s">
        <v>90</v>
      </c>
      <c r="AW328" s="14" t="s">
        <v>42</v>
      </c>
      <c r="AX328" s="14" t="s">
        <v>81</v>
      </c>
      <c r="AY328" s="216" t="s">
        <v>171</v>
      </c>
    </row>
    <row r="329" spans="1:65" s="14" customFormat="1" ht="22.5" x14ac:dyDescent="0.2">
      <c r="B329" s="206"/>
      <c r="C329" s="207"/>
      <c r="D329" s="197" t="s">
        <v>180</v>
      </c>
      <c r="E329" s="208" t="s">
        <v>79</v>
      </c>
      <c r="F329" s="209" t="s">
        <v>1375</v>
      </c>
      <c r="G329" s="207"/>
      <c r="H329" s="210">
        <v>7.5579999999999998</v>
      </c>
      <c r="I329" s="211"/>
      <c r="J329" s="207"/>
      <c r="K329" s="207"/>
      <c r="L329" s="212"/>
      <c r="M329" s="213"/>
      <c r="N329" s="214"/>
      <c r="O329" s="214"/>
      <c r="P329" s="214"/>
      <c r="Q329" s="214"/>
      <c r="R329" s="214"/>
      <c r="S329" s="214"/>
      <c r="T329" s="215"/>
      <c r="AT329" s="216" t="s">
        <v>180</v>
      </c>
      <c r="AU329" s="216" t="s">
        <v>90</v>
      </c>
      <c r="AV329" s="14" t="s">
        <v>90</v>
      </c>
      <c r="AW329" s="14" t="s">
        <v>42</v>
      </c>
      <c r="AX329" s="14" t="s">
        <v>81</v>
      </c>
      <c r="AY329" s="216" t="s">
        <v>171</v>
      </c>
    </row>
    <row r="330" spans="1:65" s="14" customFormat="1" ht="22.5" x14ac:dyDescent="0.2">
      <c r="B330" s="206"/>
      <c r="C330" s="207"/>
      <c r="D330" s="197" t="s">
        <v>180</v>
      </c>
      <c r="E330" s="208" t="s">
        <v>79</v>
      </c>
      <c r="F330" s="209" t="s">
        <v>1376</v>
      </c>
      <c r="G330" s="207"/>
      <c r="H330" s="210">
        <v>2.88</v>
      </c>
      <c r="I330" s="211"/>
      <c r="J330" s="207"/>
      <c r="K330" s="207"/>
      <c r="L330" s="212"/>
      <c r="M330" s="213"/>
      <c r="N330" s="214"/>
      <c r="O330" s="214"/>
      <c r="P330" s="214"/>
      <c r="Q330" s="214"/>
      <c r="R330" s="214"/>
      <c r="S330" s="214"/>
      <c r="T330" s="215"/>
      <c r="AT330" s="216" t="s">
        <v>180</v>
      </c>
      <c r="AU330" s="216" t="s">
        <v>90</v>
      </c>
      <c r="AV330" s="14" t="s">
        <v>90</v>
      </c>
      <c r="AW330" s="14" t="s">
        <v>42</v>
      </c>
      <c r="AX330" s="14" t="s">
        <v>81</v>
      </c>
      <c r="AY330" s="216" t="s">
        <v>171</v>
      </c>
    </row>
    <row r="331" spans="1:65" s="14" customFormat="1" ht="22.5" x14ac:dyDescent="0.2">
      <c r="B331" s="206"/>
      <c r="C331" s="207"/>
      <c r="D331" s="197" t="s">
        <v>180</v>
      </c>
      <c r="E331" s="208" t="s">
        <v>79</v>
      </c>
      <c r="F331" s="209" t="s">
        <v>1377</v>
      </c>
      <c r="G331" s="207"/>
      <c r="H331" s="210">
        <v>4.3780000000000001</v>
      </c>
      <c r="I331" s="211"/>
      <c r="J331" s="207"/>
      <c r="K331" s="207"/>
      <c r="L331" s="212"/>
      <c r="M331" s="213"/>
      <c r="N331" s="214"/>
      <c r="O331" s="214"/>
      <c r="P331" s="214"/>
      <c r="Q331" s="214"/>
      <c r="R331" s="214"/>
      <c r="S331" s="214"/>
      <c r="T331" s="215"/>
      <c r="AT331" s="216" t="s">
        <v>180</v>
      </c>
      <c r="AU331" s="216" t="s">
        <v>90</v>
      </c>
      <c r="AV331" s="14" t="s">
        <v>90</v>
      </c>
      <c r="AW331" s="14" t="s">
        <v>42</v>
      </c>
      <c r="AX331" s="14" t="s">
        <v>81</v>
      </c>
      <c r="AY331" s="216" t="s">
        <v>171</v>
      </c>
    </row>
    <row r="332" spans="1:65" s="14" customFormat="1" ht="22.5" x14ac:dyDescent="0.2">
      <c r="B332" s="206"/>
      <c r="C332" s="207"/>
      <c r="D332" s="197" t="s">
        <v>180</v>
      </c>
      <c r="E332" s="208" t="s">
        <v>79</v>
      </c>
      <c r="F332" s="209" t="s">
        <v>1378</v>
      </c>
      <c r="G332" s="207"/>
      <c r="H332" s="210">
        <v>9.4779999999999998</v>
      </c>
      <c r="I332" s="211"/>
      <c r="J332" s="207"/>
      <c r="K332" s="207"/>
      <c r="L332" s="212"/>
      <c r="M332" s="213"/>
      <c r="N332" s="214"/>
      <c r="O332" s="214"/>
      <c r="P332" s="214"/>
      <c r="Q332" s="214"/>
      <c r="R332" s="214"/>
      <c r="S332" s="214"/>
      <c r="T332" s="215"/>
      <c r="AT332" s="216" t="s">
        <v>180</v>
      </c>
      <c r="AU332" s="216" t="s">
        <v>90</v>
      </c>
      <c r="AV332" s="14" t="s">
        <v>90</v>
      </c>
      <c r="AW332" s="14" t="s">
        <v>42</v>
      </c>
      <c r="AX332" s="14" t="s">
        <v>81</v>
      </c>
      <c r="AY332" s="216" t="s">
        <v>171</v>
      </c>
    </row>
    <row r="333" spans="1:65" s="14" customFormat="1" x14ac:dyDescent="0.2">
      <c r="B333" s="206"/>
      <c r="C333" s="207"/>
      <c r="D333" s="197" t="s">
        <v>180</v>
      </c>
      <c r="E333" s="208" t="s">
        <v>79</v>
      </c>
      <c r="F333" s="209" t="s">
        <v>1379</v>
      </c>
      <c r="G333" s="207"/>
      <c r="H333" s="210">
        <v>1.1879999999999999</v>
      </c>
      <c r="I333" s="211"/>
      <c r="J333" s="207"/>
      <c r="K333" s="207"/>
      <c r="L333" s="212"/>
      <c r="M333" s="213"/>
      <c r="N333" s="214"/>
      <c r="O333" s="214"/>
      <c r="P333" s="214"/>
      <c r="Q333" s="214"/>
      <c r="R333" s="214"/>
      <c r="S333" s="214"/>
      <c r="T333" s="215"/>
      <c r="AT333" s="216" t="s">
        <v>180</v>
      </c>
      <c r="AU333" s="216" t="s">
        <v>90</v>
      </c>
      <c r="AV333" s="14" t="s">
        <v>90</v>
      </c>
      <c r="AW333" s="14" t="s">
        <v>42</v>
      </c>
      <c r="AX333" s="14" t="s">
        <v>81</v>
      </c>
      <c r="AY333" s="216" t="s">
        <v>171</v>
      </c>
    </row>
    <row r="334" spans="1:65" s="15" customFormat="1" x14ac:dyDescent="0.2">
      <c r="B334" s="217"/>
      <c r="C334" s="218"/>
      <c r="D334" s="197" t="s">
        <v>180</v>
      </c>
      <c r="E334" s="219" t="s">
        <v>79</v>
      </c>
      <c r="F334" s="220" t="s">
        <v>183</v>
      </c>
      <c r="G334" s="218"/>
      <c r="H334" s="221">
        <v>89.09</v>
      </c>
      <c r="I334" s="222"/>
      <c r="J334" s="218"/>
      <c r="K334" s="218"/>
      <c r="L334" s="223"/>
      <c r="M334" s="224"/>
      <c r="N334" s="225"/>
      <c r="O334" s="225"/>
      <c r="P334" s="225"/>
      <c r="Q334" s="225"/>
      <c r="R334" s="225"/>
      <c r="S334" s="225"/>
      <c r="T334" s="226"/>
      <c r="AT334" s="227" t="s">
        <v>180</v>
      </c>
      <c r="AU334" s="227" t="s">
        <v>90</v>
      </c>
      <c r="AV334" s="15" t="s">
        <v>178</v>
      </c>
      <c r="AW334" s="15" t="s">
        <v>42</v>
      </c>
      <c r="AX334" s="15" t="s">
        <v>88</v>
      </c>
      <c r="AY334" s="227" t="s">
        <v>171</v>
      </c>
    </row>
    <row r="335" spans="1:65" s="2" customFormat="1" ht="16.5" customHeight="1" x14ac:dyDescent="0.2">
      <c r="A335" s="37"/>
      <c r="B335" s="38"/>
      <c r="C335" s="233" t="s">
        <v>342</v>
      </c>
      <c r="D335" s="233" t="s">
        <v>202</v>
      </c>
      <c r="E335" s="234" t="s">
        <v>1367</v>
      </c>
      <c r="F335" s="235" t="s">
        <v>1368</v>
      </c>
      <c r="G335" s="236" t="s">
        <v>337</v>
      </c>
      <c r="H335" s="237">
        <v>9.5440000000000005</v>
      </c>
      <c r="I335" s="238"/>
      <c r="J335" s="239">
        <f>ROUND(I335*H335,2)</f>
        <v>0</v>
      </c>
      <c r="K335" s="235" t="s">
        <v>196</v>
      </c>
      <c r="L335" s="240"/>
      <c r="M335" s="241" t="s">
        <v>79</v>
      </c>
      <c r="N335" s="242" t="s">
        <v>51</v>
      </c>
      <c r="O335" s="67"/>
      <c r="P335" s="191">
        <f>O335*H335</f>
        <v>0</v>
      </c>
      <c r="Q335" s="191">
        <v>1</v>
      </c>
      <c r="R335" s="191">
        <f>Q335*H335</f>
        <v>9.5440000000000005</v>
      </c>
      <c r="S335" s="191">
        <v>0</v>
      </c>
      <c r="T335" s="192">
        <f>S335*H335</f>
        <v>0</v>
      </c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R335" s="193" t="s">
        <v>205</v>
      </c>
      <c r="AT335" s="193" t="s">
        <v>202</v>
      </c>
      <c r="AU335" s="193" t="s">
        <v>90</v>
      </c>
      <c r="AY335" s="19" t="s">
        <v>171</v>
      </c>
      <c r="BE335" s="194">
        <f>IF(N335="základní",J335,0)</f>
        <v>0</v>
      </c>
      <c r="BF335" s="194">
        <f>IF(N335="snížená",J335,0)</f>
        <v>0</v>
      </c>
      <c r="BG335" s="194">
        <f>IF(N335="zákl. přenesená",J335,0)</f>
        <v>0</v>
      </c>
      <c r="BH335" s="194">
        <f>IF(N335="sníž. přenesená",J335,0)</f>
        <v>0</v>
      </c>
      <c r="BI335" s="194">
        <f>IF(N335="nulová",J335,0)</f>
        <v>0</v>
      </c>
      <c r="BJ335" s="19" t="s">
        <v>88</v>
      </c>
      <c r="BK335" s="194">
        <f>ROUND(I335*H335,2)</f>
        <v>0</v>
      </c>
      <c r="BL335" s="19" t="s">
        <v>178</v>
      </c>
      <c r="BM335" s="193" t="s">
        <v>1380</v>
      </c>
    </row>
    <row r="336" spans="1:65" s="2" customFormat="1" ht="19.5" x14ac:dyDescent="0.2">
      <c r="A336" s="37"/>
      <c r="B336" s="38"/>
      <c r="C336" s="39"/>
      <c r="D336" s="197" t="s">
        <v>697</v>
      </c>
      <c r="E336" s="39"/>
      <c r="F336" s="243" t="s">
        <v>1370</v>
      </c>
      <c r="G336" s="39"/>
      <c r="H336" s="39"/>
      <c r="I336" s="230"/>
      <c r="J336" s="39"/>
      <c r="K336" s="39"/>
      <c r="L336" s="42"/>
      <c r="M336" s="231"/>
      <c r="N336" s="232"/>
      <c r="O336" s="67"/>
      <c r="P336" s="67"/>
      <c r="Q336" s="67"/>
      <c r="R336" s="67"/>
      <c r="S336" s="67"/>
      <c r="T336" s="68"/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T336" s="19" t="s">
        <v>697</v>
      </c>
      <c r="AU336" s="19" t="s">
        <v>90</v>
      </c>
    </row>
    <row r="337" spans="1:65" s="13" customFormat="1" x14ac:dyDescent="0.2">
      <c r="B337" s="195"/>
      <c r="C337" s="196"/>
      <c r="D337" s="197" t="s">
        <v>180</v>
      </c>
      <c r="E337" s="198" t="s">
        <v>79</v>
      </c>
      <c r="F337" s="199" t="s">
        <v>1155</v>
      </c>
      <c r="G337" s="196"/>
      <c r="H337" s="198" t="s">
        <v>79</v>
      </c>
      <c r="I337" s="200"/>
      <c r="J337" s="196"/>
      <c r="K337" s="196"/>
      <c r="L337" s="201"/>
      <c r="M337" s="202"/>
      <c r="N337" s="203"/>
      <c r="O337" s="203"/>
      <c r="P337" s="203"/>
      <c r="Q337" s="203"/>
      <c r="R337" s="203"/>
      <c r="S337" s="203"/>
      <c r="T337" s="204"/>
      <c r="AT337" s="205" t="s">
        <v>180</v>
      </c>
      <c r="AU337" s="205" t="s">
        <v>90</v>
      </c>
      <c r="AV337" s="13" t="s">
        <v>88</v>
      </c>
      <c r="AW337" s="13" t="s">
        <v>42</v>
      </c>
      <c r="AX337" s="13" t="s">
        <v>81</v>
      </c>
      <c r="AY337" s="205" t="s">
        <v>171</v>
      </c>
    </row>
    <row r="338" spans="1:65" s="13" customFormat="1" x14ac:dyDescent="0.2">
      <c r="B338" s="195"/>
      <c r="C338" s="196"/>
      <c r="D338" s="197" t="s">
        <v>180</v>
      </c>
      <c r="E338" s="198" t="s">
        <v>79</v>
      </c>
      <c r="F338" s="199" t="s">
        <v>1328</v>
      </c>
      <c r="G338" s="196"/>
      <c r="H338" s="198" t="s">
        <v>79</v>
      </c>
      <c r="I338" s="200"/>
      <c r="J338" s="196"/>
      <c r="K338" s="196"/>
      <c r="L338" s="201"/>
      <c r="M338" s="202"/>
      <c r="N338" s="203"/>
      <c r="O338" s="203"/>
      <c r="P338" s="203"/>
      <c r="Q338" s="203"/>
      <c r="R338" s="203"/>
      <c r="S338" s="203"/>
      <c r="T338" s="204"/>
      <c r="AT338" s="205" t="s">
        <v>180</v>
      </c>
      <c r="AU338" s="205" t="s">
        <v>90</v>
      </c>
      <c r="AV338" s="13" t="s">
        <v>88</v>
      </c>
      <c r="AW338" s="13" t="s">
        <v>42</v>
      </c>
      <c r="AX338" s="13" t="s">
        <v>81</v>
      </c>
      <c r="AY338" s="205" t="s">
        <v>171</v>
      </c>
    </row>
    <row r="339" spans="1:65" s="13" customFormat="1" x14ac:dyDescent="0.2">
      <c r="B339" s="195"/>
      <c r="C339" s="196"/>
      <c r="D339" s="197" t="s">
        <v>180</v>
      </c>
      <c r="E339" s="198" t="s">
        <v>79</v>
      </c>
      <c r="F339" s="199" t="s">
        <v>1281</v>
      </c>
      <c r="G339" s="196"/>
      <c r="H339" s="198" t="s">
        <v>79</v>
      </c>
      <c r="I339" s="200"/>
      <c r="J339" s="196"/>
      <c r="K339" s="196"/>
      <c r="L339" s="201"/>
      <c r="M339" s="202"/>
      <c r="N339" s="203"/>
      <c r="O339" s="203"/>
      <c r="P339" s="203"/>
      <c r="Q339" s="203"/>
      <c r="R339" s="203"/>
      <c r="S339" s="203"/>
      <c r="T339" s="204"/>
      <c r="AT339" s="205" t="s">
        <v>180</v>
      </c>
      <c r="AU339" s="205" t="s">
        <v>90</v>
      </c>
      <c r="AV339" s="13" t="s">
        <v>88</v>
      </c>
      <c r="AW339" s="13" t="s">
        <v>42</v>
      </c>
      <c r="AX339" s="13" t="s">
        <v>81</v>
      </c>
      <c r="AY339" s="205" t="s">
        <v>171</v>
      </c>
    </row>
    <row r="340" spans="1:65" s="14" customFormat="1" x14ac:dyDescent="0.2">
      <c r="B340" s="206"/>
      <c r="C340" s="207"/>
      <c r="D340" s="197" t="s">
        <v>180</v>
      </c>
      <c r="E340" s="208" t="s">
        <v>79</v>
      </c>
      <c r="F340" s="209" t="s">
        <v>1381</v>
      </c>
      <c r="G340" s="207"/>
      <c r="H340" s="210">
        <v>7.4909999999999997</v>
      </c>
      <c r="I340" s="211"/>
      <c r="J340" s="207"/>
      <c r="K340" s="207"/>
      <c r="L340" s="212"/>
      <c r="M340" s="213"/>
      <c r="N340" s="214"/>
      <c r="O340" s="214"/>
      <c r="P340" s="214"/>
      <c r="Q340" s="214"/>
      <c r="R340" s="214"/>
      <c r="S340" s="214"/>
      <c r="T340" s="215"/>
      <c r="AT340" s="216" t="s">
        <v>180</v>
      </c>
      <c r="AU340" s="216" t="s">
        <v>90</v>
      </c>
      <c r="AV340" s="14" t="s">
        <v>90</v>
      </c>
      <c r="AW340" s="14" t="s">
        <v>42</v>
      </c>
      <c r="AX340" s="14" t="s">
        <v>81</v>
      </c>
      <c r="AY340" s="216" t="s">
        <v>171</v>
      </c>
    </row>
    <row r="341" spans="1:65" s="14" customFormat="1" x14ac:dyDescent="0.2">
      <c r="B341" s="206"/>
      <c r="C341" s="207"/>
      <c r="D341" s="197" t="s">
        <v>180</v>
      </c>
      <c r="E341" s="208" t="s">
        <v>79</v>
      </c>
      <c r="F341" s="209" t="s">
        <v>1382</v>
      </c>
      <c r="G341" s="207"/>
      <c r="H341" s="210">
        <v>1.7569999999999999</v>
      </c>
      <c r="I341" s="211"/>
      <c r="J341" s="207"/>
      <c r="K341" s="207"/>
      <c r="L341" s="212"/>
      <c r="M341" s="213"/>
      <c r="N341" s="214"/>
      <c r="O341" s="214"/>
      <c r="P341" s="214"/>
      <c r="Q341" s="214"/>
      <c r="R341" s="214"/>
      <c r="S341" s="214"/>
      <c r="T341" s="215"/>
      <c r="AT341" s="216" t="s">
        <v>180</v>
      </c>
      <c r="AU341" s="216" t="s">
        <v>90</v>
      </c>
      <c r="AV341" s="14" t="s">
        <v>90</v>
      </c>
      <c r="AW341" s="14" t="s">
        <v>42</v>
      </c>
      <c r="AX341" s="14" t="s">
        <v>81</v>
      </c>
      <c r="AY341" s="216" t="s">
        <v>171</v>
      </c>
    </row>
    <row r="342" spans="1:65" s="14" customFormat="1" ht="22.5" x14ac:dyDescent="0.2">
      <c r="B342" s="206"/>
      <c r="C342" s="207"/>
      <c r="D342" s="197" t="s">
        <v>180</v>
      </c>
      <c r="E342" s="208" t="s">
        <v>79</v>
      </c>
      <c r="F342" s="209" t="s">
        <v>1383</v>
      </c>
      <c r="G342" s="207"/>
      <c r="H342" s="210">
        <v>1.6020000000000001</v>
      </c>
      <c r="I342" s="211"/>
      <c r="J342" s="207"/>
      <c r="K342" s="207"/>
      <c r="L342" s="212"/>
      <c r="M342" s="213"/>
      <c r="N342" s="214"/>
      <c r="O342" s="214"/>
      <c r="P342" s="214"/>
      <c r="Q342" s="214"/>
      <c r="R342" s="214"/>
      <c r="S342" s="214"/>
      <c r="T342" s="215"/>
      <c r="AT342" s="216" t="s">
        <v>180</v>
      </c>
      <c r="AU342" s="216" t="s">
        <v>90</v>
      </c>
      <c r="AV342" s="14" t="s">
        <v>90</v>
      </c>
      <c r="AW342" s="14" t="s">
        <v>42</v>
      </c>
      <c r="AX342" s="14" t="s">
        <v>81</v>
      </c>
      <c r="AY342" s="216" t="s">
        <v>171</v>
      </c>
    </row>
    <row r="343" spans="1:65" s="14" customFormat="1" x14ac:dyDescent="0.2">
      <c r="B343" s="206"/>
      <c r="C343" s="207"/>
      <c r="D343" s="197" t="s">
        <v>180</v>
      </c>
      <c r="E343" s="208" t="s">
        <v>79</v>
      </c>
      <c r="F343" s="209" t="s">
        <v>1384</v>
      </c>
      <c r="G343" s="207"/>
      <c r="H343" s="210">
        <v>1.56</v>
      </c>
      <c r="I343" s="211"/>
      <c r="J343" s="207"/>
      <c r="K343" s="207"/>
      <c r="L343" s="212"/>
      <c r="M343" s="213"/>
      <c r="N343" s="214"/>
      <c r="O343" s="214"/>
      <c r="P343" s="214"/>
      <c r="Q343" s="214"/>
      <c r="R343" s="214"/>
      <c r="S343" s="214"/>
      <c r="T343" s="215"/>
      <c r="AT343" s="216" t="s">
        <v>180</v>
      </c>
      <c r="AU343" s="216" t="s">
        <v>90</v>
      </c>
      <c r="AV343" s="14" t="s">
        <v>90</v>
      </c>
      <c r="AW343" s="14" t="s">
        <v>42</v>
      </c>
      <c r="AX343" s="14" t="s">
        <v>81</v>
      </c>
      <c r="AY343" s="216" t="s">
        <v>171</v>
      </c>
    </row>
    <row r="344" spans="1:65" s="14" customFormat="1" ht="22.5" x14ac:dyDescent="0.2">
      <c r="B344" s="206"/>
      <c r="C344" s="207"/>
      <c r="D344" s="197" t="s">
        <v>180</v>
      </c>
      <c r="E344" s="208" t="s">
        <v>79</v>
      </c>
      <c r="F344" s="209" t="s">
        <v>1385</v>
      </c>
      <c r="G344" s="207"/>
      <c r="H344" s="210">
        <v>1.512</v>
      </c>
      <c r="I344" s="211"/>
      <c r="J344" s="207"/>
      <c r="K344" s="207"/>
      <c r="L344" s="212"/>
      <c r="M344" s="213"/>
      <c r="N344" s="214"/>
      <c r="O344" s="214"/>
      <c r="P344" s="214"/>
      <c r="Q344" s="214"/>
      <c r="R344" s="214"/>
      <c r="S344" s="214"/>
      <c r="T344" s="215"/>
      <c r="AT344" s="216" t="s">
        <v>180</v>
      </c>
      <c r="AU344" s="216" t="s">
        <v>90</v>
      </c>
      <c r="AV344" s="14" t="s">
        <v>90</v>
      </c>
      <c r="AW344" s="14" t="s">
        <v>42</v>
      </c>
      <c r="AX344" s="14" t="s">
        <v>81</v>
      </c>
      <c r="AY344" s="216" t="s">
        <v>171</v>
      </c>
    </row>
    <row r="345" spans="1:65" s="14" customFormat="1" x14ac:dyDescent="0.2">
      <c r="B345" s="206"/>
      <c r="C345" s="207"/>
      <c r="D345" s="197" t="s">
        <v>180</v>
      </c>
      <c r="E345" s="208" t="s">
        <v>79</v>
      </c>
      <c r="F345" s="209" t="s">
        <v>1386</v>
      </c>
      <c r="G345" s="207"/>
      <c r="H345" s="210">
        <v>1.5209999999999999</v>
      </c>
      <c r="I345" s="211"/>
      <c r="J345" s="207"/>
      <c r="K345" s="207"/>
      <c r="L345" s="212"/>
      <c r="M345" s="213"/>
      <c r="N345" s="214"/>
      <c r="O345" s="214"/>
      <c r="P345" s="214"/>
      <c r="Q345" s="214"/>
      <c r="R345" s="214"/>
      <c r="S345" s="214"/>
      <c r="T345" s="215"/>
      <c r="AT345" s="216" t="s">
        <v>180</v>
      </c>
      <c r="AU345" s="216" t="s">
        <v>90</v>
      </c>
      <c r="AV345" s="14" t="s">
        <v>90</v>
      </c>
      <c r="AW345" s="14" t="s">
        <v>42</v>
      </c>
      <c r="AX345" s="14" t="s">
        <v>81</v>
      </c>
      <c r="AY345" s="216" t="s">
        <v>171</v>
      </c>
    </row>
    <row r="346" spans="1:65" s="14" customFormat="1" x14ac:dyDescent="0.2">
      <c r="B346" s="206"/>
      <c r="C346" s="207"/>
      <c r="D346" s="197" t="s">
        <v>180</v>
      </c>
      <c r="E346" s="208" t="s">
        <v>79</v>
      </c>
      <c r="F346" s="209" t="s">
        <v>1387</v>
      </c>
      <c r="G346" s="207"/>
      <c r="H346" s="210">
        <v>0.876</v>
      </c>
      <c r="I346" s="211"/>
      <c r="J346" s="207"/>
      <c r="K346" s="207"/>
      <c r="L346" s="212"/>
      <c r="M346" s="213"/>
      <c r="N346" s="214"/>
      <c r="O346" s="214"/>
      <c r="P346" s="214"/>
      <c r="Q346" s="214"/>
      <c r="R346" s="214"/>
      <c r="S346" s="214"/>
      <c r="T346" s="215"/>
      <c r="AT346" s="216" t="s">
        <v>180</v>
      </c>
      <c r="AU346" s="216" t="s">
        <v>90</v>
      </c>
      <c r="AV346" s="14" t="s">
        <v>90</v>
      </c>
      <c r="AW346" s="14" t="s">
        <v>42</v>
      </c>
      <c r="AX346" s="14" t="s">
        <v>81</v>
      </c>
      <c r="AY346" s="216" t="s">
        <v>171</v>
      </c>
    </row>
    <row r="347" spans="1:65" s="14" customFormat="1" x14ac:dyDescent="0.2">
      <c r="B347" s="206"/>
      <c r="C347" s="207"/>
      <c r="D347" s="197" t="s">
        <v>180</v>
      </c>
      <c r="E347" s="208" t="s">
        <v>79</v>
      </c>
      <c r="F347" s="209" t="s">
        <v>1388</v>
      </c>
      <c r="G347" s="207"/>
      <c r="H347" s="210">
        <v>1.58</v>
      </c>
      <c r="I347" s="211"/>
      <c r="J347" s="207"/>
      <c r="K347" s="207"/>
      <c r="L347" s="212"/>
      <c r="M347" s="213"/>
      <c r="N347" s="214"/>
      <c r="O347" s="214"/>
      <c r="P347" s="214"/>
      <c r="Q347" s="214"/>
      <c r="R347" s="214"/>
      <c r="S347" s="214"/>
      <c r="T347" s="215"/>
      <c r="AT347" s="216" t="s">
        <v>180</v>
      </c>
      <c r="AU347" s="216" t="s">
        <v>90</v>
      </c>
      <c r="AV347" s="14" t="s">
        <v>90</v>
      </c>
      <c r="AW347" s="14" t="s">
        <v>42</v>
      </c>
      <c r="AX347" s="14" t="s">
        <v>81</v>
      </c>
      <c r="AY347" s="216" t="s">
        <v>171</v>
      </c>
    </row>
    <row r="348" spans="1:65" s="14" customFormat="1" x14ac:dyDescent="0.2">
      <c r="B348" s="206"/>
      <c r="C348" s="207"/>
      <c r="D348" s="197" t="s">
        <v>180</v>
      </c>
      <c r="E348" s="208" t="s">
        <v>79</v>
      </c>
      <c r="F348" s="209" t="s">
        <v>1389</v>
      </c>
      <c r="G348" s="207"/>
      <c r="H348" s="210">
        <v>1.1879999999999999</v>
      </c>
      <c r="I348" s="211"/>
      <c r="J348" s="207"/>
      <c r="K348" s="207"/>
      <c r="L348" s="212"/>
      <c r="M348" s="213"/>
      <c r="N348" s="214"/>
      <c r="O348" s="214"/>
      <c r="P348" s="214"/>
      <c r="Q348" s="214"/>
      <c r="R348" s="214"/>
      <c r="S348" s="214"/>
      <c r="T348" s="215"/>
      <c r="AT348" s="216" t="s">
        <v>180</v>
      </c>
      <c r="AU348" s="216" t="s">
        <v>90</v>
      </c>
      <c r="AV348" s="14" t="s">
        <v>90</v>
      </c>
      <c r="AW348" s="14" t="s">
        <v>42</v>
      </c>
      <c r="AX348" s="14" t="s">
        <v>81</v>
      </c>
      <c r="AY348" s="216" t="s">
        <v>171</v>
      </c>
    </row>
    <row r="349" spans="1:65" s="15" customFormat="1" x14ac:dyDescent="0.2">
      <c r="B349" s="217"/>
      <c r="C349" s="218"/>
      <c r="D349" s="197" t="s">
        <v>180</v>
      </c>
      <c r="E349" s="219" t="s">
        <v>79</v>
      </c>
      <c r="F349" s="220" t="s">
        <v>183</v>
      </c>
      <c r="G349" s="218"/>
      <c r="H349" s="221">
        <v>19.087</v>
      </c>
      <c r="I349" s="222"/>
      <c r="J349" s="218"/>
      <c r="K349" s="218"/>
      <c r="L349" s="223"/>
      <c r="M349" s="224"/>
      <c r="N349" s="225"/>
      <c r="O349" s="225"/>
      <c r="P349" s="225"/>
      <c r="Q349" s="225"/>
      <c r="R349" s="225"/>
      <c r="S349" s="225"/>
      <c r="T349" s="226"/>
      <c r="AT349" s="227" t="s">
        <v>180</v>
      </c>
      <c r="AU349" s="227" t="s">
        <v>90</v>
      </c>
      <c r="AV349" s="15" t="s">
        <v>178</v>
      </c>
      <c r="AW349" s="15" t="s">
        <v>42</v>
      </c>
      <c r="AX349" s="15" t="s">
        <v>81</v>
      </c>
      <c r="AY349" s="227" t="s">
        <v>171</v>
      </c>
    </row>
    <row r="350" spans="1:65" s="14" customFormat="1" x14ac:dyDescent="0.2">
      <c r="B350" s="206"/>
      <c r="C350" s="207"/>
      <c r="D350" s="197" t="s">
        <v>180</v>
      </c>
      <c r="E350" s="208" t="s">
        <v>79</v>
      </c>
      <c r="F350" s="209" t="s">
        <v>1390</v>
      </c>
      <c r="G350" s="207"/>
      <c r="H350" s="210">
        <v>9.5440000000000005</v>
      </c>
      <c r="I350" s="211"/>
      <c r="J350" s="207"/>
      <c r="K350" s="207"/>
      <c r="L350" s="212"/>
      <c r="M350" s="213"/>
      <c r="N350" s="214"/>
      <c r="O350" s="214"/>
      <c r="P350" s="214"/>
      <c r="Q350" s="214"/>
      <c r="R350" s="214"/>
      <c r="S350" s="214"/>
      <c r="T350" s="215"/>
      <c r="AT350" s="216" t="s">
        <v>180</v>
      </c>
      <c r="AU350" s="216" t="s">
        <v>90</v>
      </c>
      <c r="AV350" s="14" t="s">
        <v>90</v>
      </c>
      <c r="AW350" s="14" t="s">
        <v>42</v>
      </c>
      <c r="AX350" s="14" t="s">
        <v>81</v>
      </c>
      <c r="AY350" s="216" t="s">
        <v>171</v>
      </c>
    </row>
    <row r="351" spans="1:65" s="15" customFormat="1" x14ac:dyDescent="0.2">
      <c r="B351" s="217"/>
      <c r="C351" s="218"/>
      <c r="D351" s="197" t="s">
        <v>180</v>
      </c>
      <c r="E351" s="219" t="s">
        <v>79</v>
      </c>
      <c r="F351" s="220" t="s">
        <v>183</v>
      </c>
      <c r="G351" s="218"/>
      <c r="H351" s="221">
        <v>9.5440000000000005</v>
      </c>
      <c r="I351" s="222"/>
      <c r="J351" s="218"/>
      <c r="K351" s="218"/>
      <c r="L351" s="223"/>
      <c r="M351" s="224"/>
      <c r="N351" s="225"/>
      <c r="O351" s="225"/>
      <c r="P351" s="225"/>
      <c r="Q351" s="225"/>
      <c r="R351" s="225"/>
      <c r="S351" s="225"/>
      <c r="T351" s="226"/>
      <c r="AT351" s="227" t="s">
        <v>180</v>
      </c>
      <c r="AU351" s="227" t="s">
        <v>90</v>
      </c>
      <c r="AV351" s="15" t="s">
        <v>178</v>
      </c>
      <c r="AW351" s="15" t="s">
        <v>42</v>
      </c>
      <c r="AX351" s="15" t="s">
        <v>88</v>
      </c>
      <c r="AY351" s="227" t="s">
        <v>171</v>
      </c>
    </row>
    <row r="352" spans="1:65" s="2" customFormat="1" ht="16.5" customHeight="1" x14ac:dyDescent="0.2">
      <c r="A352" s="37"/>
      <c r="B352" s="38"/>
      <c r="C352" s="233" t="s">
        <v>348</v>
      </c>
      <c r="D352" s="233" t="s">
        <v>202</v>
      </c>
      <c r="E352" s="234" t="s">
        <v>1391</v>
      </c>
      <c r="F352" s="235" t="s">
        <v>1392</v>
      </c>
      <c r="G352" s="236" t="s">
        <v>211</v>
      </c>
      <c r="H352" s="237">
        <v>1128.1199999999999</v>
      </c>
      <c r="I352" s="238"/>
      <c r="J352" s="239">
        <f>ROUND(I352*H352,2)</f>
        <v>0</v>
      </c>
      <c r="K352" s="235" t="s">
        <v>177</v>
      </c>
      <c r="L352" s="240"/>
      <c r="M352" s="241" t="s">
        <v>79</v>
      </c>
      <c r="N352" s="242" t="s">
        <v>51</v>
      </c>
      <c r="O352" s="67"/>
      <c r="P352" s="191">
        <f>O352*H352</f>
        <v>0</v>
      </c>
      <c r="Q352" s="191">
        <v>4.8300000000000001E-3</v>
      </c>
      <c r="R352" s="191">
        <f>Q352*H352</f>
        <v>5.4488195999999993</v>
      </c>
      <c r="S352" s="191">
        <v>0</v>
      </c>
      <c r="T352" s="192">
        <f>S352*H352</f>
        <v>0</v>
      </c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R352" s="193" t="s">
        <v>205</v>
      </c>
      <c r="AT352" s="193" t="s">
        <v>202</v>
      </c>
      <c r="AU352" s="193" t="s">
        <v>90</v>
      </c>
      <c r="AY352" s="19" t="s">
        <v>171</v>
      </c>
      <c r="BE352" s="194">
        <f>IF(N352="základní",J352,0)</f>
        <v>0</v>
      </c>
      <c r="BF352" s="194">
        <f>IF(N352="snížená",J352,0)</f>
        <v>0</v>
      </c>
      <c r="BG352" s="194">
        <f>IF(N352="zákl. přenesená",J352,0)</f>
        <v>0</v>
      </c>
      <c r="BH352" s="194">
        <f>IF(N352="sníž. přenesená",J352,0)</f>
        <v>0</v>
      </c>
      <c r="BI352" s="194">
        <f>IF(N352="nulová",J352,0)</f>
        <v>0</v>
      </c>
      <c r="BJ352" s="19" t="s">
        <v>88</v>
      </c>
      <c r="BK352" s="194">
        <f>ROUND(I352*H352,2)</f>
        <v>0</v>
      </c>
      <c r="BL352" s="19" t="s">
        <v>178</v>
      </c>
      <c r="BM352" s="193" t="s">
        <v>1393</v>
      </c>
    </row>
    <row r="353" spans="1:65" s="13" customFormat="1" x14ac:dyDescent="0.2">
      <c r="B353" s="195"/>
      <c r="C353" s="196"/>
      <c r="D353" s="197" t="s">
        <v>180</v>
      </c>
      <c r="E353" s="198" t="s">
        <v>79</v>
      </c>
      <c r="F353" s="199" t="s">
        <v>1155</v>
      </c>
      <c r="G353" s="196"/>
      <c r="H353" s="198" t="s">
        <v>79</v>
      </c>
      <c r="I353" s="200"/>
      <c r="J353" s="196"/>
      <c r="K353" s="196"/>
      <c r="L353" s="201"/>
      <c r="M353" s="202"/>
      <c r="N353" s="203"/>
      <c r="O353" s="203"/>
      <c r="P353" s="203"/>
      <c r="Q353" s="203"/>
      <c r="R353" s="203"/>
      <c r="S353" s="203"/>
      <c r="T353" s="204"/>
      <c r="AT353" s="205" t="s">
        <v>180</v>
      </c>
      <c r="AU353" s="205" t="s">
        <v>90</v>
      </c>
      <c r="AV353" s="13" t="s">
        <v>88</v>
      </c>
      <c r="AW353" s="13" t="s">
        <v>42</v>
      </c>
      <c r="AX353" s="13" t="s">
        <v>81</v>
      </c>
      <c r="AY353" s="205" t="s">
        <v>171</v>
      </c>
    </row>
    <row r="354" spans="1:65" s="13" customFormat="1" x14ac:dyDescent="0.2">
      <c r="B354" s="195"/>
      <c r="C354" s="196"/>
      <c r="D354" s="197" t="s">
        <v>180</v>
      </c>
      <c r="E354" s="198" t="s">
        <v>79</v>
      </c>
      <c r="F354" s="199" t="s">
        <v>1343</v>
      </c>
      <c r="G354" s="196"/>
      <c r="H354" s="198" t="s">
        <v>79</v>
      </c>
      <c r="I354" s="200"/>
      <c r="J354" s="196"/>
      <c r="K354" s="196"/>
      <c r="L354" s="201"/>
      <c r="M354" s="202"/>
      <c r="N354" s="203"/>
      <c r="O354" s="203"/>
      <c r="P354" s="203"/>
      <c r="Q354" s="203"/>
      <c r="R354" s="203"/>
      <c r="S354" s="203"/>
      <c r="T354" s="204"/>
      <c r="AT354" s="205" t="s">
        <v>180</v>
      </c>
      <c r="AU354" s="205" t="s">
        <v>90</v>
      </c>
      <c r="AV354" s="13" t="s">
        <v>88</v>
      </c>
      <c r="AW354" s="13" t="s">
        <v>42</v>
      </c>
      <c r="AX354" s="13" t="s">
        <v>81</v>
      </c>
      <c r="AY354" s="205" t="s">
        <v>171</v>
      </c>
    </row>
    <row r="355" spans="1:65" s="13" customFormat="1" x14ac:dyDescent="0.2">
      <c r="B355" s="195"/>
      <c r="C355" s="196"/>
      <c r="D355" s="197" t="s">
        <v>180</v>
      </c>
      <c r="E355" s="198" t="s">
        <v>79</v>
      </c>
      <c r="F355" s="199" t="s">
        <v>1394</v>
      </c>
      <c r="G355" s="196"/>
      <c r="H355" s="198" t="s">
        <v>79</v>
      </c>
      <c r="I355" s="200"/>
      <c r="J355" s="196"/>
      <c r="K355" s="196"/>
      <c r="L355" s="201"/>
      <c r="M355" s="202"/>
      <c r="N355" s="203"/>
      <c r="O355" s="203"/>
      <c r="P355" s="203"/>
      <c r="Q355" s="203"/>
      <c r="R355" s="203"/>
      <c r="S355" s="203"/>
      <c r="T355" s="204"/>
      <c r="AT355" s="205" t="s">
        <v>180</v>
      </c>
      <c r="AU355" s="205" t="s">
        <v>90</v>
      </c>
      <c r="AV355" s="13" t="s">
        <v>88</v>
      </c>
      <c r="AW355" s="13" t="s">
        <v>42</v>
      </c>
      <c r="AX355" s="13" t="s">
        <v>81</v>
      </c>
      <c r="AY355" s="205" t="s">
        <v>171</v>
      </c>
    </row>
    <row r="356" spans="1:65" s="14" customFormat="1" x14ac:dyDescent="0.2">
      <c r="B356" s="206"/>
      <c r="C356" s="207"/>
      <c r="D356" s="197" t="s">
        <v>180</v>
      </c>
      <c r="E356" s="208" t="s">
        <v>79</v>
      </c>
      <c r="F356" s="209" t="s">
        <v>1395</v>
      </c>
      <c r="G356" s="207"/>
      <c r="H356" s="210">
        <v>510</v>
      </c>
      <c r="I356" s="211"/>
      <c r="J356" s="207"/>
      <c r="K356" s="207"/>
      <c r="L356" s="212"/>
      <c r="M356" s="213"/>
      <c r="N356" s="214"/>
      <c r="O356" s="214"/>
      <c r="P356" s="214"/>
      <c r="Q356" s="214"/>
      <c r="R356" s="214"/>
      <c r="S356" s="214"/>
      <c r="T356" s="215"/>
      <c r="AT356" s="216" t="s">
        <v>180</v>
      </c>
      <c r="AU356" s="216" t="s">
        <v>90</v>
      </c>
      <c r="AV356" s="14" t="s">
        <v>90</v>
      </c>
      <c r="AW356" s="14" t="s">
        <v>42</v>
      </c>
      <c r="AX356" s="14" t="s">
        <v>81</v>
      </c>
      <c r="AY356" s="216" t="s">
        <v>171</v>
      </c>
    </row>
    <row r="357" spans="1:65" s="14" customFormat="1" x14ac:dyDescent="0.2">
      <c r="B357" s="206"/>
      <c r="C357" s="207"/>
      <c r="D357" s="197" t="s">
        <v>180</v>
      </c>
      <c r="E357" s="208" t="s">
        <v>79</v>
      </c>
      <c r="F357" s="209" t="s">
        <v>1396</v>
      </c>
      <c r="G357" s="207"/>
      <c r="H357" s="210">
        <v>112.2</v>
      </c>
      <c r="I357" s="211"/>
      <c r="J357" s="207"/>
      <c r="K357" s="207"/>
      <c r="L357" s="212"/>
      <c r="M357" s="213"/>
      <c r="N357" s="214"/>
      <c r="O357" s="214"/>
      <c r="P357" s="214"/>
      <c r="Q357" s="214"/>
      <c r="R357" s="214"/>
      <c r="S357" s="214"/>
      <c r="T357" s="215"/>
      <c r="AT357" s="216" t="s">
        <v>180</v>
      </c>
      <c r="AU357" s="216" t="s">
        <v>90</v>
      </c>
      <c r="AV357" s="14" t="s">
        <v>90</v>
      </c>
      <c r="AW357" s="14" t="s">
        <v>42</v>
      </c>
      <c r="AX357" s="14" t="s">
        <v>81</v>
      </c>
      <c r="AY357" s="216" t="s">
        <v>171</v>
      </c>
    </row>
    <row r="358" spans="1:65" s="14" customFormat="1" x14ac:dyDescent="0.2">
      <c r="B358" s="206"/>
      <c r="C358" s="207"/>
      <c r="D358" s="197" t="s">
        <v>180</v>
      </c>
      <c r="E358" s="208" t="s">
        <v>79</v>
      </c>
      <c r="F358" s="209" t="s">
        <v>1397</v>
      </c>
      <c r="G358" s="207"/>
      <c r="H358" s="210">
        <v>112.2</v>
      </c>
      <c r="I358" s="211"/>
      <c r="J358" s="207"/>
      <c r="K358" s="207"/>
      <c r="L358" s="212"/>
      <c r="M358" s="213"/>
      <c r="N358" s="214"/>
      <c r="O358" s="214"/>
      <c r="P358" s="214"/>
      <c r="Q358" s="214"/>
      <c r="R358" s="214"/>
      <c r="S358" s="214"/>
      <c r="T358" s="215"/>
      <c r="AT358" s="216" t="s">
        <v>180</v>
      </c>
      <c r="AU358" s="216" t="s">
        <v>90</v>
      </c>
      <c r="AV358" s="14" t="s">
        <v>90</v>
      </c>
      <c r="AW358" s="14" t="s">
        <v>42</v>
      </c>
      <c r="AX358" s="14" t="s">
        <v>81</v>
      </c>
      <c r="AY358" s="216" t="s">
        <v>171</v>
      </c>
    </row>
    <row r="359" spans="1:65" s="14" customFormat="1" x14ac:dyDescent="0.2">
      <c r="B359" s="206"/>
      <c r="C359" s="207"/>
      <c r="D359" s="197" t="s">
        <v>180</v>
      </c>
      <c r="E359" s="208" t="s">
        <v>79</v>
      </c>
      <c r="F359" s="209" t="s">
        <v>1398</v>
      </c>
      <c r="G359" s="207"/>
      <c r="H359" s="210">
        <v>61.2</v>
      </c>
      <c r="I359" s="211"/>
      <c r="J359" s="207"/>
      <c r="K359" s="207"/>
      <c r="L359" s="212"/>
      <c r="M359" s="213"/>
      <c r="N359" s="214"/>
      <c r="O359" s="214"/>
      <c r="P359" s="214"/>
      <c r="Q359" s="214"/>
      <c r="R359" s="214"/>
      <c r="S359" s="214"/>
      <c r="T359" s="215"/>
      <c r="AT359" s="216" t="s">
        <v>180</v>
      </c>
      <c r="AU359" s="216" t="s">
        <v>90</v>
      </c>
      <c r="AV359" s="14" t="s">
        <v>90</v>
      </c>
      <c r="AW359" s="14" t="s">
        <v>42</v>
      </c>
      <c r="AX359" s="14" t="s">
        <v>81</v>
      </c>
      <c r="AY359" s="216" t="s">
        <v>171</v>
      </c>
    </row>
    <row r="360" spans="1:65" s="14" customFormat="1" x14ac:dyDescent="0.2">
      <c r="B360" s="206"/>
      <c r="C360" s="207"/>
      <c r="D360" s="197" t="s">
        <v>180</v>
      </c>
      <c r="E360" s="208" t="s">
        <v>79</v>
      </c>
      <c r="F360" s="209" t="s">
        <v>1399</v>
      </c>
      <c r="G360" s="207"/>
      <c r="H360" s="210">
        <v>91.8</v>
      </c>
      <c r="I360" s="211"/>
      <c r="J360" s="207"/>
      <c r="K360" s="207"/>
      <c r="L360" s="212"/>
      <c r="M360" s="213"/>
      <c r="N360" s="214"/>
      <c r="O360" s="214"/>
      <c r="P360" s="214"/>
      <c r="Q360" s="214"/>
      <c r="R360" s="214"/>
      <c r="S360" s="214"/>
      <c r="T360" s="215"/>
      <c r="AT360" s="216" t="s">
        <v>180</v>
      </c>
      <c r="AU360" s="216" t="s">
        <v>90</v>
      </c>
      <c r="AV360" s="14" t="s">
        <v>90</v>
      </c>
      <c r="AW360" s="14" t="s">
        <v>42</v>
      </c>
      <c r="AX360" s="14" t="s">
        <v>81</v>
      </c>
      <c r="AY360" s="216" t="s">
        <v>171</v>
      </c>
    </row>
    <row r="361" spans="1:65" s="14" customFormat="1" x14ac:dyDescent="0.2">
      <c r="B361" s="206"/>
      <c r="C361" s="207"/>
      <c r="D361" s="197" t="s">
        <v>180</v>
      </c>
      <c r="E361" s="208" t="s">
        <v>79</v>
      </c>
      <c r="F361" s="209" t="s">
        <v>1400</v>
      </c>
      <c r="G361" s="207"/>
      <c r="H361" s="210">
        <v>73.44</v>
      </c>
      <c r="I361" s="211"/>
      <c r="J361" s="207"/>
      <c r="K361" s="207"/>
      <c r="L361" s="212"/>
      <c r="M361" s="213"/>
      <c r="N361" s="214"/>
      <c r="O361" s="214"/>
      <c r="P361" s="214"/>
      <c r="Q361" s="214"/>
      <c r="R361" s="214"/>
      <c r="S361" s="214"/>
      <c r="T361" s="215"/>
      <c r="AT361" s="216" t="s">
        <v>180</v>
      </c>
      <c r="AU361" s="216" t="s">
        <v>90</v>
      </c>
      <c r="AV361" s="14" t="s">
        <v>90</v>
      </c>
      <c r="AW361" s="14" t="s">
        <v>42</v>
      </c>
      <c r="AX361" s="14" t="s">
        <v>81</v>
      </c>
      <c r="AY361" s="216" t="s">
        <v>171</v>
      </c>
    </row>
    <row r="362" spans="1:65" s="14" customFormat="1" x14ac:dyDescent="0.2">
      <c r="B362" s="206"/>
      <c r="C362" s="207"/>
      <c r="D362" s="197" t="s">
        <v>180</v>
      </c>
      <c r="E362" s="208" t="s">
        <v>79</v>
      </c>
      <c r="F362" s="209" t="s">
        <v>1401</v>
      </c>
      <c r="G362" s="207"/>
      <c r="H362" s="210">
        <v>112.2</v>
      </c>
      <c r="I362" s="211"/>
      <c r="J362" s="207"/>
      <c r="K362" s="207"/>
      <c r="L362" s="212"/>
      <c r="M362" s="213"/>
      <c r="N362" s="214"/>
      <c r="O362" s="214"/>
      <c r="P362" s="214"/>
      <c r="Q362" s="214"/>
      <c r="R362" s="214"/>
      <c r="S362" s="214"/>
      <c r="T362" s="215"/>
      <c r="AT362" s="216" t="s">
        <v>180</v>
      </c>
      <c r="AU362" s="216" t="s">
        <v>90</v>
      </c>
      <c r="AV362" s="14" t="s">
        <v>90</v>
      </c>
      <c r="AW362" s="14" t="s">
        <v>42</v>
      </c>
      <c r="AX362" s="14" t="s">
        <v>81</v>
      </c>
      <c r="AY362" s="216" t="s">
        <v>171</v>
      </c>
    </row>
    <row r="363" spans="1:65" s="14" customFormat="1" x14ac:dyDescent="0.2">
      <c r="B363" s="206"/>
      <c r="C363" s="207"/>
      <c r="D363" s="197" t="s">
        <v>180</v>
      </c>
      <c r="E363" s="208" t="s">
        <v>79</v>
      </c>
      <c r="F363" s="209" t="s">
        <v>1402</v>
      </c>
      <c r="G363" s="207"/>
      <c r="H363" s="210">
        <v>55.08</v>
      </c>
      <c r="I363" s="211"/>
      <c r="J363" s="207"/>
      <c r="K363" s="207"/>
      <c r="L363" s="212"/>
      <c r="M363" s="213"/>
      <c r="N363" s="214"/>
      <c r="O363" s="214"/>
      <c r="P363" s="214"/>
      <c r="Q363" s="214"/>
      <c r="R363" s="214"/>
      <c r="S363" s="214"/>
      <c r="T363" s="215"/>
      <c r="AT363" s="216" t="s">
        <v>180</v>
      </c>
      <c r="AU363" s="216" t="s">
        <v>90</v>
      </c>
      <c r="AV363" s="14" t="s">
        <v>90</v>
      </c>
      <c r="AW363" s="14" t="s">
        <v>42</v>
      </c>
      <c r="AX363" s="14" t="s">
        <v>81</v>
      </c>
      <c r="AY363" s="216" t="s">
        <v>171</v>
      </c>
    </row>
    <row r="364" spans="1:65" s="15" customFormat="1" x14ac:dyDescent="0.2">
      <c r="B364" s="217"/>
      <c r="C364" s="218"/>
      <c r="D364" s="197" t="s">
        <v>180</v>
      </c>
      <c r="E364" s="219" t="s">
        <v>79</v>
      </c>
      <c r="F364" s="220" t="s">
        <v>183</v>
      </c>
      <c r="G364" s="218"/>
      <c r="H364" s="221">
        <v>1128.1199999999999</v>
      </c>
      <c r="I364" s="222"/>
      <c r="J364" s="218"/>
      <c r="K364" s="218"/>
      <c r="L364" s="223"/>
      <c r="M364" s="224"/>
      <c r="N364" s="225"/>
      <c r="O364" s="225"/>
      <c r="P364" s="225"/>
      <c r="Q364" s="225"/>
      <c r="R364" s="225"/>
      <c r="S364" s="225"/>
      <c r="T364" s="226"/>
      <c r="AT364" s="227" t="s">
        <v>180</v>
      </c>
      <c r="AU364" s="227" t="s">
        <v>90</v>
      </c>
      <c r="AV364" s="15" t="s">
        <v>178</v>
      </c>
      <c r="AW364" s="15" t="s">
        <v>42</v>
      </c>
      <c r="AX364" s="15" t="s">
        <v>88</v>
      </c>
      <c r="AY364" s="227" t="s">
        <v>171</v>
      </c>
    </row>
    <row r="365" spans="1:65" s="2" customFormat="1" ht="16.5" customHeight="1" x14ac:dyDescent="0.2">
      <c r="A365" s="37"/>
      <c r="B365" s="38"/>
      <c r="C365" s="233" t="s">
        <v>353</v>
      </c>
      <c r="D365" s="233" t="s">
        <v>202</v>
      </c>
      <c r="E365" s="234" t="s">
        <v>1391</v>
      </c>
      <c r="F365" s="235" t="s">
        <v>1392</v>
      </c>
      <c r="G365" s="236" t="s">
        <v>211</v>
      </c>
      <c r="H365" s="237">
        <v>109.65</v>
      </c>
      <c r="I365" s="238"/>
      <c r="J365" s="239">
        <f>ROUND(I365*H365,2)</f>
        <v>0</v>
      </c>
      <c r="K365" s="235" t="s">
        <v>177</v>
      </c>
      <c r="L365" s="240"/>
      <c r="M365" s="241" t="s">
        <v>79</v>
      </c>
      <c r="N365" s="242" t="s">
        <v>51</v>
      </c>
      <c r="O365" s="67"/>
      <c r="P365" s="191">
        <f>O365*H365</f>
        <v>0</v>
      </c>
      <c r="Q365" s="191">
        <v>4.8300000000000001E-3</v>
      </c>
      <c r="R365" s="191">
        <f>Q365*H365</f>
        <v>0.52960950000000007</v>
      </c>
      <c r="S365" s="191">
        <v>0</v>
      </c>
      <c r="T365" s="192">
        <f>S365*H365</f>
        <v>0</v>
      </c>
      <c r="U365" s="37"/>
      <c r="V365" s="37"/>
      <c r="W365" s="37"/>
      <c r="X365" s="37"/>
      <c r="Y365" s="37"/>
      <c r="Z365" s="37"/>
      <c r="AA365" s="37"/>
      <c r="AB365" s="37"/>
      <c r="AC365" s="37"/>
      <c r="AD365" s="37"/>
      <c r="AE365" s="37"/>
      <c r="AR365" s="193" t="s">
        <v>205</v>
      </c>
      <c r="AT365" s="193" t="s">
        <v>202</v>
      </c>
      <c r="AU365" s="193" t="s">
        <v>90</v>
      </c>
      <c r="AY365" s="19" t="s">
        <v>171</v>
      </c>
      <c r="BE365" s="194">
        <f>IF(N365="základní",J365,0)</f>
        <v>0</v>
      </c>
      <c r="BF365" s="194">
        <f>IF(N365="snížená",J365,0)</f>
        <v>0</v>
      </c>
      <c r="BG365" s="194">
        <f>IF(N365="zákl. přenesená",J365,0)</f>
        <v>0</v>
      </c>
      <c r="BH365" s="194">
        <f>IF(N365="sníž. přenesená",J365,0)</f>
        <v>0</v>
      </c>
      <c r="BI365" s="194">
        <f>IF(N365="nulová",J365,0)</f>
        <v>0</v>
      </c>
      <c r="BJ365" s="19" t="s">
        <v>88</v>
      </c>
      <c r="BK365" s="194">
        <f>ROUND(I365*H365,2)</f>
        <v>0</v>
      </c>
      <c r="BL365" s="19" t="s">
        <v>178</v>
      </c>
      <c r="BM365" s="193" t="s">
        <v>1403</v>
      </c>
    </row>
    <row r="366" spans="1:65" s="13" customFormat="1" x14ac:dyDescent="0.2">
      <c r="B366" s="195"/>
      <c r="C366" s="196"/>
      <c r="D366" s="197" t="s">
        <v>180</v>
      </c>
      <c r="E366" s="198" t="s">
        <v>79</v>
      </c>
      <c r="F366" s="199" t="s">
        <v>1155</v>
      </c>
      <c r="G366" s="196"/>
      <c r="H366" s="198" t="s">
        <v>79</v>
      </c>
      <c r="I366" s="200"/>
      <c r="J366" s="196"/>
      <c r="K366" s="196"/>
      <c r="L366" s="201"/>
      <c r="M366" s="202"/>
      <c r="N366" s="203"/>
      <c r="O366" s="203"/>
      <c r="P366" s="203"/>
      <c r="Q366" s="203"/>
      <c r="R366" s="203"/>
      <c r="S366" s="203"/>
      <c r="T366" s="204"/>
      <c r="AT366" s="205" t="s">
        <v>180</v>
      </c>
      <c r="AU366" s="205" t="s">
        <v>90</v>
      </c>
      <c r="AV366" s="13" t="s">
        <v>88</v>
      </c>
      <c r="AW366" s="13" t="s">
        <v>42</v>
      </c>
      <c r="AX366" s="13" t="s">
        <v>81</v>
      </c>
      <c r="AY366" s="205" t="s">
        <v>171</v>
      </c>
    </row>
    <row r="367" spans="1:65" s="13" customFormat="1" x14ac:dyDescent="0.2">
      <c r="B367" s="195"/>
      <c r="C367" s="196"/>
      <c r="D367" s="197" t="s">
        <v>180</v>
      </c>
      <c r="E367" s="198" t="s">
        <v>79</v>
      </c>
      <c r="F367" s="199" t="s">
        <v>1328</v>
      </c>
      <c r="G367" s="196"/>
      <c r="H367" s="198" t="s">
        <v>79</v>
      </c>
      <c r="I367" s="200"/>
      <c r="J367" s="196"/>
      <c r="K367" s="196"/>
      <c r="L367" s="201"/>
      <c r="M367" s="202"/>
      <c r="N367" s="203"/>
      <c r="O367" s="203"/>
      <c r="P367" s="203"/>
      <c r="Q367" s="203"/>
      <c r="R367" s="203"/>
      <c r="S367" s="203"/>
      <c r="T367" s="204"/>
      <c r="AT367" s="205" t="s">
        <v>180</v>
      </c>
      <c r="AU367" s="205" t="s">
        <v>90</v>
      </c>
      <c r="AV367" s="13" t="s">
        <v>88</v>
      </c>
      <c r="AW367" s="13" t="s">
        <v>42</v>
      </c>
      <c r="AX367" s="13" t="s">
        <v>81</v>
      </c>
      <c r="AY367" s="205" t="s">
        <v>171</v>
      </c>
    </row>
    <row r="368" spans="1:65" s="13" customFormat="1" x14ac:dyDescent="0.2">
      <c r="B368" s="195"/>
      <c r="C368" s="196"/>
      <c r="D368" s="197" t="s">
        <v>180</v>
      </c>
      <c r="E368" s="198" t="s">
        <v>79</v>
      </c>
      <c r="F368" s="199" t="s">
        <v>1394</v>
      </c>
      <c r="G368" s="196"/>
      <c r="H368" s="198" t="s">
        <v>79</v>
      </c>
      <c r="I368" s="200"/>
      <c r="J368" s="196"/>
      <c r="K368" s="196"/>
      <c r="L368" s="201"/>
      <c r="M368" s="202"/>
      <c r="N368" s="203"/>
      <c r="O368" s="203"/>
      <c r="P368" s="203"/>
      <c r="Q368" s="203"/>
      <c r="R368" s="203"/>
      <c r="S368" s="203"/>
      <c r="T368" s="204"/>
      <c r="AT368" s="205" t="s">
        <v>180</v>
      </c>
      <c r="AU368" s="205" t="s">
        <v>90</v>
      </c>
      <c r="AV368" s="13" t="s">
        <v>88</v>
      </c>
      <c r="AW368" s="13" t="s">
        <v>42</v>
      </c>
      <c r="AX368" s="13" t="s">
        <v>81</v>
      </c>
      <c r="AY368" s="205" t="s">
        <v>171</v>
      </c>
    </row>
    <row r="369" spans="1:65" s="14" customFormat="1" x14ac:dyDescent="0.2">
      <c r="B369" s="206"/>
      <c r="C369" s="207"/>
      <c r="D369" s="197" t="s">
        <v>180</v>
      </c>
      <c r="E369" s="208" t="s">
        <v>79</v>
      </c>
      <c r="F369" s="209" t="s">
        <v>1404</v>
      </c>
      <c r="G369" s="207"/>
      <c r="H369" s="210">
        <v>102</v>
      </c>
      <c r="I369" s="211"/>
      <c r="J369" s="207"/>
      <c r="K369" s="207"/>
      <c r="L369" s="212"/>
      <c r="M369" s="213"/>
      <c r="N369" s="214"/>
      <c r="O369" s="214"/>
      <c r="P369" s="214"/>
      <c r="Q369" s="214"/>
      <c r="R369" s="214"/>
      <c r="S369" s="214"/>
      <c r="T369" s="215"/>
      <c r="AT369" s="216" t="s">
        <v>180</v>
      </c>
      <c r="AU369" s="216" t="s">
        <v>90</v>
      </c>
      <c r="AV369" s="14" t="s">
        <v>90</v>
      </c>
      <c r="AW369" s="14" t="s">
        <v>42</v>
      </c>
      <c r="AX369" s="14" t="s">
        <v>81</v>
      </c>
      <c r="AY369" s="216" t="s">
        <v>171</v>
      </c>
    </row>
    <row r="370" spans="1:65" s="14" customFormat="1" x14ac:dyDescent="0.2">
      <c r="B370" s="206"/>
      <c r="C370" s="207"/>
      <c r="D370" s="197" t="s">
        <v>180</v>
      </c>
      <c r="E370" s="208" t="s">
        <v>79</v>
      </c>
      <c r="F370" s="209" t="s">
        <v>1405</v>
      </c>
      <c r="G370" s="207"/>
      <c r="H370" s="210">
        <v>22.44</v>
      </c>
      <c r="I370" s="211"/>
      <c r="J370" s="207"/>
      <c r="K370" s="207"/>
      <c r="L370" s="212"/>
      <c r="M370" s="213"/>
      <c r="N370" s="214"/>
      <c r="O370" s="214"/>
      <c r="P370" s="214"/>
      <c r="Q370" s="214"/>
      <c r="R370" s="214"/>
      <c r="S370" s="214"/>
      <c r="T370" s="215"/>
      <c r="AT370" s="216" t="s">
        <v>180</v>
      </c>
      <c r="AU370" s="216" t="s">
        <v>90</v>
      </c>
      <c r="AV370" s="14" t="s">
        <v>90</v>
      </c>
      <c r="AW370" s="14" t="s">
        <v>42</v>
      </c>
      <c r="AX370" s="14" t="s">
        <v>81</v>
      </c>
      <c r="AY370" s="216" t="s">
        <v>171</v>
      </c>
    </row>
    <row r="371" spans="1:65" s="14" customFormat="1" x14ac:dyDescent="0.2">
      <c r="B371" s="206"/>
      <c r="C371" s="207"/>
      <c r="D371" s="197" t="s">
        <v>180</v>
      </c>
      <c r="E371" s="208" t="s">
        <v>79</v>
      </c>
      <c r="F371" s="209" t="s">
        <v>1406</v>
      </c>
      <c r="G371" s="207"/>
      <c r="H371" s="210">
        <v>22.44</v>
      </c>
      <c r="I371" s="211"/>
      <c r="J371" s="207"/>
      <c r="K371" s="207"/>
      <c r="L371" s="212"/>
      <c r="M371" s="213"/>
      <c r="N371" s="214"/>
      <c r="O371" s="214"/>
      <c r="P371" s="214"/>
      <c r="Q371" s="214"/>
      <c r="R371" s="214"/>
      <c r="S371" s="214"/>
      <c r="T371" s="215"/>
      <c r="AT371" s="216" t="s">
        <v>180</v>
      </c>
      <c r="AU371" s="216" t="s">
        <v>90</v>
      </c>
      <c r="AV371" s="14" t="s">
        <v>90</v>
      </c>
      <c r="AW371" s="14" t="s">
        <v>42</v>
      </c>
      <c r="AX371" s="14" t="s">
        <v>81</v>
      </c>
      <c r="AY371" s="216" t="s">
        <v>171</v>
      </c>
    </row>
    <row r="372" spans="1:65" s="14" customFormat="1" x14ac:dyDescent="0.2">
      <c r="B372" s="206"/>
      <c r="C372" s="207"/>
      <c r="D372" s="197" t="s">
        <v>180</v>
      </c>
      <c r="E372" s="208" t="s">
        <v>79</v>
      </c>
      <c r="F372" s="209" t="s">
        <v>1407</v>
      </c>
      <c r="G372" s="207"/>
      <c r="H372" s="210">
        <v>10.199999999999999</v>
      </c>
      <c r="I372" s="211"/>
      <c r="J372" s="207"/>
      <c r="K372" s="207"/>
      <c r="L372" s="212"/>
      <c r="M372" s="213"/>
      <c r="N372" s="214"/>
      <c r="O372" s="214"/>
      <c r="P372" s="214"/>
      <c r="Q372" s="214"/>
      <c r="R372" s="214"/>
      <c r="S372" s="214"/>
      <c r="T372" s="215"/>
      <c r="AT372" s="216" t="s">
        <v>180</v>
      </c>
      <c r="AU372" s="216" t="s">
        <v>90</v>
      </c>
      <c r="AV372" s="14" t="s">
        <v>90</v>
      </c>
      <c r="AW372" s="14" t="s">
        <v>42</v>
      </c>
      <c r="AX372" s="14" t="s">
        <v>81</v>
      </c>
      <c r="AY372" s="216" t="s">
        <v>171</v>
      </c>
    </row>
    <row r="373" spans="1:65" s="14" customFormat="1" x14ac:dyDescent="0.2">
      <c r="B373" s="206"/>
      <c r="C373" s="207"/>
      <c r="D373" s="197" t="s">
        <v>180</v>
      </c>
      <c r="E373" s="208" t="s">
        <v>79</v>
      </c>
      <c r="F373" s="209" t="s">
        <v>1408</v>
      </c>
      <c r="G373" s="207"/>
      <c r="H373" s="210">
        <v>18.36</v>
      </c>
      <c r="I373" s="211"/>
      <c r="J373" s="207"/>
      <c r="K373" s="207"/>
      <c r="L373" s="212"/>
      <c r="M373" s="213"/>
      <c r="N373" s="214"/>
      <c r="O373" s="214"/>
      <c r="P373" s="214"/>
      <c r="Q373" s="214"/>
      <c r="R373" s="214"/>
      <c r="S373" s="214"/>
      <c r="T373" s="215"/>
      <c r="AT373" s="216" t="s">
        <v>180</v>
      </c>
      <c r="AU373" s="216" t="s">
        <v>90</v>
      </c>
      <c r="AV373" s="14" t="s">
        <v>90</v>
      </c>
      <c r="AW373" s="14" t="s">
        <v>42</v>
      </c>
      <c r="AX373" s="14" t="s">
        <v>81</v>
      </c>
      <c r="AY373" s="216" t="s">
        <v>171</v>
      </c>
    </row>
    <row r="374" spans="1:65" s="14" customFormat="1" x14ac:dyDescent="0.2">
      <c r="B374" s="206"/>
      <c r="C374" s="207"/>
      <c r="D374" s="197" t="s">
        <v>180</v>
      </c>
      <c r="E374" s="208" t="s">
        <v>79</v>
      </c>
      <c r="F374" s="209" t="s">
        <v>1409</v>
      </c>
      <c r="G374" s="207"/>
      <c r="H374" s="210">
        <v>12.24</v>
      </c>
      <c r="I374" s="211"/>
      <c r="J374" s="207"/>
      <c r="K374" s="207"/>
      <c r="L374" s="212"/>
      <c r="M374" s="213"/>
      <c r="N374" s="214"/>
      <c r="O374" s="214"/>
      <c r="P374" s="214"/>
      <c r="Q374" s="214"/>
      <c r="R374" s="214"/>
      <c r="S374" s="214"/>
      <c r="T374" s="215"/>
      <c r="AT374" s="216" t="s">
        <v>180</v>
      </c>
      <c r="AU374" s="216" t="s">
        <v>90</v>
      </c>
      <c r="AV374" s="14" t="s">
        <v>90</v>
      </c>
      <c r="AW374" s="14" t="s">
        <v>42</v>
      </c>
      <c r="AX374" s="14" t="s">
        <v>81</v>
      </c>
      <c r="AY374" s="216" t="s">
        <v>171</v>
      </c>
    </row>
    <row r="375" spans="1:65" s="14" customFormat="1" x14ac:dyDescent="0.2">
      <c r="B375" s="206"/>
      <c r="C375" s="207"/>
      <c r="D375" s="197" t="s">
        <v>180</v>
      </c>
      <c r="E375" s="208" t="s">
        <v>79</v>
      </c>
      <c r="F375" s="209" t="s">
        <v>1410</v>
      </c>
      <c r="G375" s="207"/>
      <c r="H375" s="210">
        <v>22.44</v>
      </c>
      <c r="I375" s="211"/>
      <c r="J375" s="207"/>
      <c r="K375" s="207"/>
      <c r="L375" s="212"/>
      <c r="M375" s="213"/>
      <c r="N375" s="214"/>
      <c r="O375" s="214"/>
      <c r="P375" s="214"/>
      <c r="Q375" s="214"/>
      <c r="R375" s="214"/>
      <c r="S375" s="214"/>
      <c r="T375" s="215"/>
      <c r="AT375" s="216" t="s">
        <v>180</v>
      </c>
      <c r="AU375" s="216" t="s">
        <v>90</v>
      </c>
      <c r="AV375" s="14" t="s">
        <v>90</v>
      </c>
      <c r="AW375" s="14" t="s">
        <v>42</v>
      </c>
      <c r="AX375" s="14" t="s">
        <v>81</v>
      </c>
      <c r="AY375" s="216" t="s">
        <v>171</v>
      </c>
    </row>
    <row r="376" spans="1:65" s="14" customFormat="1" x14ac:dyDescent="0.2">
      <c r="B376" s="206"/>
      <c r="C376" s="207"/>
      <c r="D376" s="197" t="s">
        <v>180</v>
      </c>
      <c r="E376" s="208" t="s">
        <v>79</v>
      </c>
      <c r="F376" s="209" t="s">
        <v>1411</v>
      </c>
      <c r="G376" s="207"/>
      <c r="H376" s="210">
        <v>9.18</v>
      </c>
      <c r="I376" s="211"/>
      <c r="J376" s="207"/>
      <c r="K376" s="207"/>
      <c r="L376" s="212"/>
      <c r="M376" s="213"/>
      <c r="N376" s="214"/>
      <c r="O376" s="214"/>
      <c r="P376" s="214"/>
      <c r="Q376" s="214"/>
      <c r="R376" s="214"/>
      <c r="S376" s="214"/>
      <c r="T376" s="215"/>
      <c r="AT376" s="216" t="s">
        <v>180</v>
      </c>
      <c r="AU376" s="216" t="s">
        <v>90</v>
      </c>
      <c r="AV376" s="14" t="s">
        <v>90</v>
      </c>
      <c r="AW376" s="14" t="s">
        <v>42</v>
      </c>
      <c r="AX376" s="14" t="s">
        <v>81</v>
      </c>
      <c r="AY376" s="216" t="s">
        <v>171</v>
      </c>
    </row>
    <row r="377" spans="1:65" s="15" customFormat="1" x14ac:dyDescent="0.2">
      <c r="B377" s="217"/>
      <c r="C377" s="218"/>
      <c r="D377" s="197" t="s">
        <v>180</v>
      </c>
      <c r="E377" s="219" t="s">
        <v>79</v>
      </c>
      <c r="F377" s="220" t="s">
        <v>183</v>
      </c>
      <c r="G377" s="218"/>
      <c r="H377" s="221">
        <v>219.3</v>
      </c>
      <c r="I377" s="222"/>
      <c r="J377" s="218"/>
      <c r="K377" s="218"/>
      <c r="L377" s="223"/>
      <c r="M377" s="224"/>
      <c r="N377" s="225"/>
      <c r="O377" s="225"/>
      <c r="P377" s="225"/>
      <c r="Q377" s="225"/>
      <c r="R377" s="225"/>
      <c r="S377" s="225"/>
      <c r="T377" s="226"/>
      <c r="AT377" s="227" t="s">
        <v>180</v>
      </c>
      <c r="AU377" s="227" t="s">
        <v>90</v>
      </c>
      <c r="AV377" s="15" t="s">
        <v>178</v>
      </c>
      <c r="AW377" s="15" t="s">
        <v>42</v>
      </c>
      <c r="AX377" s="15" t="s">
        <v>81</v>
      </c>
      <c r="AY377" s="227" t="s">
        <v>171</v>
      </c>
    </row>
    <row r="378" spans="1:65" s="14" customFormat="1" x14ac:dyDescent="0.2">
      <c r="B378" s="206"/>
      <c r="C378" s="207"/>
      <c r="D378" s="197" t="s">
        <v>180</v>
      </c>
      <c r="E378" s="208" t="s">
        <v>79</v>
      </c>
      <c r="F378" s="209" t="s">
        <v>1412</v>
      </c>
      <c r="G378" s="207"/>
      <c r="H378" s="210">
        <v>109.65</v>
      </c>
      <c r="I378" s="211"/>
      <c r="J378" s="207"/>
      <c r="K378" s="207"/>
      <c r="L378" s="212"/>
      <c r="M378" s="213"/>
      <c r="N378" s="214"/>
      <c r="O378" s="214"/>
      <c r="P378" s="214"/>
      <c r="Q378" s="214"/>
      <c r="R378" s="214"/>
      <c r="S378" s="214"/>
      <c r="T378" s="215"/>
      <c r="AT378" s="216" t="s">
        <v>180</v>
      </c>
      <c r="AU378" s="216" t="s">
        <v>90</v>
      </c>
      <c r="AV378" s="14" t="s">
        <v>90</v>
      </c>
      <c r="AW378" s="14" t="s">
        <v>42</v>
      </c>
      <c r="AX378" s="14" t="s">
        <v>81</v>
      </c>
      <c r="AY378" s="216" t="s">
        <v>171</v>
      </c>
    </row>
    <row r="379" spans="1:65" s="15" customFormat="1" x14ac:dyDescent="0.2">
      <c r="B379" s="217"/>
      <c r="C379" s="218"/>
      <c r="D379" s="197" t="s">
        <v>180</v>
      </c>
      <c r="E379" s="219" t="s">
        <v>79</v>
      </c>
      <c r="F379" s="220" t="s">
        <v>183</v>
      </c>
      <c r="G379" s="218"/>
      <c r="H379" s="221">
        <v>109.65</v>
      </c>
      <c r="I379" s="222"/>
      <c r="J379" s="218"/>
      <c r="K379" s="218"/>
      <c r="L379" s="223"/>
      <c r="M379" s="224"/>
      <c r="N379" s="225"/>
      <c r="O379" s="225"/>
      <c r="P379" s="225"/>
      <c r="Q379" s="225"/>
      <c r="R379" s="225"/>
      <c r="S379" s="225"/>
      <c r="T379" s="226"/>
      <c r="AT379" s="227" t="s">
        <v>180</v>
      </c>
      <c r="AU379" s="227" t="s">
        <v>90</v>
      </c>
      <c r="AV379" s="15" t="s">
        <v>178</v>
      </c>
      <c r="AW379" s="15" t="s">
        <v>42</v>
      </c>
      <c r="AX379" s="15" t="s">
        <v>88</v>
      </c>
      <c r="AY379" s="227" t="s">
        <v>171</v>
      </c>
    </row>
    <row r="380" spans="1:65" s="2" customFormat="1" ht="16.5" customHeight="1" x14ac:dyDescent="0.2">
      <c r="A380" s="37"/>
      <c r="B380" s="38"/>
      <c r="C380" s="233" t="s">
        <v>358</v>
      </c>
      <c r="D380" s="233" t="s">
        <v>202</v>
      </c>
      <c r="E380" s="234" t="s">
        <v>1413</v>
      </c>
      <c r="F380" s="235" t="s">
        <v>1414</v>
      </c>
      <c r="G380" s="236" t="s">
        <v>211</v>
      </c>
      <c r="H380" s="237">
        <v>7.5330000000000004</v>
      </c>
      <c r="I380" s="238"/>
      <c r="J380" s="239">
        <f>ROUND(I380*H380,2)</f>
        <v>0</v>
      </c>
      <c r="K380" s="235" t="s">
        <v>177</v>
      </c>
      <c r="L380" s="240"/>
      <c r="M380" s="241" t="s">
        <v>79</v>
      </c>
      <c r="N380" s="242" t="s">
        <v>51</v>
      </c>
      <c r="O380" s="67"/>
      <c r="P380" s="191">
        <f>O380*H380</f>
        <v>0</v>
      </c>
      <c r="Q380" s="191">
        <v>6.3700000000000007E-2</v>
      </c>
      <c r="R380" s="191">
        <f>Q380*H380</f>
        <v>0.47985210000000006</v>
      </c>
      <c r="S380" s="191">
        <v>0</v>
      </c>
      <c r="T380" s="192">
        <f>S380*H380</f>
        <v>0</v>
      </c>
      <c r="U380" s="37"/>
      <c r="V380" s="37"/>
      <c r="W380" s="37"/>
      <c r="X380" s="37"/>
      <c r="Y380" s="37"/>
      <c r="Z380" s="37"/>
      <c r="AA380" s="37"/>
      <c r="AB380" s="37"/>
      <c r="AC380" s="37"/>
      <c r="AD380" s="37"/>
      <c r="AE380" s="37"/>
      <c r="AR380" s="193" t="s">
        <v>205</v>
      </c>
      <c r="AT380" s="193" t="s">
        <v>202</v>
      </c>
      <c r="AU380" s="193" t="s">
        <v>90</v>
      </c>
      <c r="AY380" s="19" t="s">
        <v>171</v>
      </c>
      <c r="BE380" s="194">
        <f>IF(N380="základní",J380,0)</f>
        <v>0</v>
      </c>
      <c r="BF380" s="194">
        <f>IF(N380="snížená",J380,0)</f>
        <v>0</v>
      </c>
      <c r="BG380" s="194">
        <f>IF(N380="zákl. přenesená",J380,0)</f>
        <v>0</v>
      </c>
      <c r="BH380" s="194">
        <f>IF(N380="sníž. přenesená",J380,0)</f>
        <v>0</v>
      </c>
      <c r="BI380" s="194">
        <f>IF(N380="nulová",J380,0)</f>
        <v>0</v>
      </c>
      <c r="BJ380" s="19" t="s">
        <v>88</v>
      </c>
      <c r="BK380" s="194">
        <f>ROUND(I380*H380,2)</f>
        <v>0</v>
      </c>
      <c r="BL380" s="19" t="s">
        <v>178</v>
      </c>
      <c r="BM380" s="193" t="s">
        <v>1415</v>
      </c>
    </row>
    <row r="381" spans="1:65" s="13" customFormat="1" x14ac:dyDescent="0.2">
      <c r="B381" s="195"/>
      <c r="C381" s="196"/>
      <c r="D381" s="197" t="s">
        <v>180</v>
      </c>
      <c r="E381" s="198" t="s">
        <v>79</v>
      </c>
      <c r="F381" s="199" t="s">
        <v>1155</v>
      </c>
      <c r="G381" s="196"/>
      <c r="H381" s="198" t="s">
        <v>79</v>
      </c>
      <c r="I381" s="200"/>
      <c r="J381" s="196"/>
      <c r="K381" s="196"/>
      <c r="L381" s="201"/>
      <c r="M381" s="202"/>
      <c r="N381" s="203"/>
      <c r="O381" s="203"/>
      <c r="P381" s="203"/>
      <c r="Q381" s="203"/>
      <c r="R381" s="203"/>
      <c r="S381" s="203"/>
      <c r="T381" s="204"/>
      <c r="AT381" s="205" t="s">
        <v>180</v>
      </c>
      <c r="AU381" s="205" t="s">
        <v>90</v>
      </c>
      <c r="AV381" s="13" t="s">
        <v>88</v>
      </c>
      <c r="AW381" s="13" t="s">
        <v>42</v>
      </c>
      <c r="AX381" s="13" t="s">
        <v>81</v>
      </c>
      <c r="AY381" s="205" t="s">
        <v>171</v>
      </c>
    </row>
    <row r="382" spans="1:65" s="13" customFormat="1" x14ac:dyDescent="0.2">
      <c r="B382" s="195"/>
      <c r="C382" s="196"/>
      <c r="D382" s="197" t="s">
        <v>180</v>
      </c>
      <c r="E382" s="198" t="s">
        <v>79</v>
      </c>
      <c r="F382" s="199" t="s">
        <v>1328</v>
      </c>
      <c r="G382" s="196"/>
      <c r="H382" s="198" t="s">
        <v>79</v>
      </c>
      <c r="I382" s="200"/>
      <c r="J382" s="196"/>
      <c r="K382" s="196"/>
      <c r="L382" s="201"/>
      <c r="M382" s="202"/>
      <c r="N382" s="203"/>
      <c r="O382" s="203"/>
      <c r="P382" s="203"/>
      <c r="Q382" s="203"/>
      <c r="R382" s="203"/>
      <c r="S382" s="203"/>
      <c r="T382" s="204"/>
      <c r="AT382" s="205" t="s">
        <v>180</v>
      </c>
      <c r="AU382" s="205" t="s">
        <v>90</v>
      </c>
      <c r="AV382" s="13" t="s">
        <v>88</v>
      </c>
      <c r="AW382" s="13" t="s">
        <v>42</v>
      </c>
      <c r="AX382" s="13" t="s">
        <v>81</v>
      </c>
      <c r="AY382" s="205" t="s">
        <v>171</v>
      </c>
    </row>
    <row r="383" spans="1:65" s="13" customFormat="1" x14ac:dyDescent="0.2">
      <c r="B383" s="195"/>
      <c r="C383" s="196"/>
      <c r="D383" s="197" t="s">
        <v>180</v>
      </c>
      <c r="E383" s="198" t="s">
        <v>79</v>
      </c>
      <c r="F383" s="199" t="s">
        <v>1416</v>
      </c>
      <c r="G383" s="196"/>
      <c r="H383" s="198" t="s">
        <v>79</v>
      </c>
      <c r="I383" s="200"/>
      <c r="J383" s="196"/>
      <c r="K383" s="196"/>
      <c r="L383" s="201"/>
      <c r="M383" s="202"/>
      <c r="N383" s="203"/>
      <c r="O383" s="203"/>
      <c r="P383" s="203"/>
      <c r="Q383" s="203"/>
      <c r="R383" s="203"/>
      <c r="S383" s="203"/>
      <c r="T383" s="204"/>
      <c r="AT383" s="205" t="s">
        <v>180</v>
      </c>
      <c r="AU383" s="205" t="s">
        <v>90</v>
      </c>
      <c r="AV383" s="13" t="s">
        <v>88</v>
      </c>
      <c r="AW383" s="13" t="s">
        <v>42</v>
      </c>
      <c r="AX383" s="13" t="s">
        <v>81</v>
      </c>
      <c r="AY383" s="205" t="s">
        <v>171</v>
      </c>
    </row>
    <row r="384" spans="1:65" s="14" customFormat="1" x14ac:dyDescent="0.2">
      <c r="B384" s="206"/>
      <c r="C384" s="207"/>
      <c r="D384" s="197" t="s">
        <v>180</v>
      </c>
      <c r="E384" s="208" t="s">
        <v>79</v>
      </c>
      <c r="F384" s="209" t="s">
        <v>1417</v>
      </c>
      <c r="G384" s="207"/>
      <c r="H384" s="210">
        <v>4.3040000000000003</v>
      </c>
      <c r="I384" s="211"/>
      <c r="J384" s="207"/>
      <c r="K384" s="207"/>
      <c r="L384" s="212"/>
      <c r="M384" s="213"/>
      <c r="N384" s="214"/>
      <c r="O384" s="214"/>
      <c r="P384" s="214"/>
      <c r="Q384" s="214"/>
      <c r="R384" s="214"/>
      <c r="S384" s="214"/>
      <c r="T384" s="215"/>
      <c r="AT384" s="216" t="s">
        <v>180</v>
      </c>
      <c r="AU384" s="216" t="s">
        <v>90</v>
      </c>
      <c r="AV384" s="14" t="s">
        <v>90</v>
      </c>
      <c r="AW384" s="14" t="s">
        <v>42</v>
      </c>
      <c r="AX384" s="14" t="s">
        <v>81</v>
      </c>
      <c r="AY384" s="216" t="s">
        <v>171</v>
      </c>
    </row>
    <row r="385" spans="1:65" s="14" customFormat="1" x14ac:dyDescent="0.2">
      <c r="B385" s="206"/>
      <c r="C385" s="207"/>
      <c r="D385" s="197" t="s">
        <v>180</v>
      </c>
      <c r="E385" s="208" t="s">
        <v>79</v>
      </c>
      <c r="F385" s="209" t="s">
        <v>1418</v>
      </c>
      <c r="G385" s="207"/>
      <c r="H385" s="210">
        <v>4.641</v>
      </c>
      <c r="I385" s="211"/>
      <c r="J385" s="207"/>
      <c r="K385" s="207"/>
      <c r="L385" s="212"/>
      <c r="M385" s="213"/>
      <c r="N385" s="214"/>
      <c r="O385" s="214"/>
      <c r="P385" s="214"/>
      <c r="Q385" s="214"/>
      <c r="R385" s="214"/>
      <c r="S385" s="214"/>
      <c r="T385" s="215"/>
      <c r="AT385" s="216" t="s">
        <v>180</v>
      </c>
      <c r="AU385" s="216" t="s">
        <v>90</v>
      </c>
      <c r="AV385" s="14" t="s">
        <v>90</v>
      </c>
      <c r="AW385" s="14" t="s">
        <v>42</v>
      </c>
      <c r="AX385" s="14" t="s">
        <v>81</v>
      </c>
      <c r="AY385" s="216" t="s">
        <v>171</v>
      </c>
    </row>
    <row r="386" spans="1:65" s="14" customFormat="1" x14ac:dyDescent="0.2">
      <c r="B386" s="206"/>
      <c r="C386" s="207"/>
      <c r="D386" s="197" t="s">
        <v>180</v>
      </c>
      <c r="E386" s="208" t="s">
        <v>79</v>
      </c>
      <c r="F386" s="209" t="s">
        <v>1419</v>
      </c>
      <c r="G386" s="207"/>
      <c r="H386" s="210">
        <v>6.12</v>
      </c>
      <c r="I386" s="211"/>
      <c r="J386" s="207"/>
      <c r="K386" s="207"/>
      <c r="L386" s="212"/>
      <c r="M386" s="213"/>
      <c r="N386" s="214"/>
      <c r="O386" s="214"/>
      <c r="P386" s="214"/>
      <c r="Q386" s="214"/>
      <c r="R386" s="214"/>
      <c r="S386" s="214"/>
      <c r="T386" s="215"/>
      <c r="AT386" s="216" t="s">
        <v>180</v>
      </c>
      <c r="AU386" s="216" t="s">
        <v>90</v>
      </c>
      <c r="AV386" s="14" t="s">
        <v>90</v>
      </c>
      <c r="AW386" s="14" t="s">
        <v>42</v>
      </c>
      <c r="AX386" s="14" t="s">
        <v>81</v>
      </c>
      <c r="AY386" s="216" t="s">
        <v>171</v>
      </c>
    </row>
    <row r="387" spans="1:65" s="15" customFormat="1" x14ac:dyDescent="0.2">
      <c r="B387" s="217"/>
      <c r="C387" s="218"/>
      <c r="D387" s="197" t="s">
        <v>180</v>
      </c>
      <c r="E387" s="219" t="s">
        <v>79</v>
      </c>
      <c r="F387" s="220" t="s">
        <v>183</v>
      </c>
      <c r="G387" s="218"/>
      <c r="H387" s="221">
        <v>15.065</v>
      </c>
      <c r="I387" s="222"/>
      <c r="J387" s="218"/>
      <c r="K387" s="218"/>
      <c r="L387" s="223"/>
      <c r="M387" s="224"/>
      <c r="N387" s="225"/>
      <c r="O387" s="225"/>
      <c r="P387" s="225"/>
      <c r="Q387" s="225"/>
      <c r="R387" s="225"/>
      <c r="S387" s="225"/>
      <c r="T387" s="226"/>
      <c r="AT387" s="227" t="s">
        <v>180</v>
      </c>
      <c r="AU387" s="227" t="s">
        <v>90</v>
      </c>
      <c r="AV387" s="15" t="s">
        <v>178</v>
      </c>
      <c r="AW387" s="15" t="s">
        <v>42</v>
      </c>
      <c r="AX387" s="15" t="s">
        <v>81</v>
      </c>
      <c r="AY387" s="227" t="s">
        <v>171</v>
      </c>
    </row>
    <row r="388" spans="1:65" s="14" customFormat="1" x14ac:dyDescent="0.2">
      <c r="B388" s="206"/>
      <c r="C388" s="207"/>
      <c r="D388" s="197" t="s">
        <v>180</v>
      </c>
      <c r="E388" s="208" t="s">
        <v>79</v>
      </c>
      <c r="F388" s="209" t="s">
        <v>1420</v>
      </c>
      <c r="G388" s="207"/>
      <c r="H388" s="210">
        <v>7.5330000000000004</v>
      </c>
      <c r="I388" s="211"/>
      <c r="J388" s="207"/>
      <c r="K388" s="207"/>
      <c r="L388" s="212"/>
      <c r="M388" s="213"/>
      <c r="N388" s="214"/>
      <c r="O388" s="214"/>
      <c r="P388" s="214"/>
      <c r="Q388" s="214"/>
      <c r="R388" s="214"/>
      <c r="S388" s="214"/>
      <c r="T388" s="215"/>
      <c r="AT388" s="216" t="s">
        <v>180</v>
      </c>
      <c r="AU388" s="216" t="s">
        <v>90</v>
      </c>
      <c r="AV388" s="14" t="s">
        <v>90</v>
      </c>
      <c r="AW388" s="14" t="s">
        <v>42</v>
      </c>
      <c r="AX388" s="14" t="s">
        <v>81</v>
      </c>
      <c r="AY388" s="216" t="s">
        <v>171</v>
      </c>
    </row>
    <row r="389" spans="1:65" s="15" customFormat="1" x14ac:dyDescent="0.2">
      <c r="B389" s="217"/>
      <c r="C389" s="218"/>
      <c r="D389" s="197" t="s">
        <v>180</v>
      </c>
      <c r="E389" s="219" t="s">
        <v>79</v>
      </c>
      <c r="F389" s="220" t="s">
        <v>183</v>
      </c>
      <c r="G389" s="218"/>
      <c r="H389" s="221">
        <v>7.5330000000000004</v>
      </c>
      <c r="I389" s="222"/>
      <c r="J389" s="218"/>
      <c r="K389" s="218"/>
      <c r="L389" s="223"/>
      <c r="M389" s="224"/>
      <c r="N389" s="225"/>
      <c r="O389" s="225"/>
      <c r="P389" s="225"/>
      <c r="Q389" s="225"/>
      <c r="R389" s="225"/>
      <c r="S389" s="225"/>
      <c r="T389" s="226"/>
      <c r="AT389" s="227" t="s">
        <v>180</v>
      </c>
      <c r="AU389" s="227" t="s">
        <v>90</v>
      </c>
      <c r="AV389" s="15" t="s">
        <v>178</v>
      </c>
      <c r="AW389" s="15" t="s">
        <v>42</v>
      </c>
      <c r="AX389" s="15" t="s">
        <v>88</v>
      </c>
      <c r="AY389" s="227" t="s">
        <v>171</v>
      </c>
    </row>
    <row r="390" spans="1:65" s="2" customFormat="1" ht="21.75" customHeight="1" x14ac:dyDescent="0.2">
      <c r="A390" s="37"/>
      <c r="B390" s="38"/>
      <c r="C390" s="182" t="s">
        <v>363</v>
      </c>
      <c r="D390" s="182" t="s">
        <v>173</v>
      </c>
      <c r="E390" s="183" t="s">
        <v>1421</v>
      </c>
      <c r="F390" s="184" t="s">
        <v>1422</v>
      </c>
      <c r="G390" s="185" t="s">
        <v>721</v>
      </c>
      <c r="H390" s="186">
        <v>45859.974000000002</v>
      </c>
      <c r="I390" s="187"/>
      <c r="J390" s="188">
        <f>ROUND(I390*H390,2)</f>
        <v>0</v>
      </c>
      <c r="K390" s="184" t="s">
        <v>196</v>
      </c>
      <c r="L390" s="42"/>
      <c r="M390" s="189" t="s">
        <v>79</v>
      </c>
      <c r="N390" s="190" t="s">
        <v>51</v>
      </c>
      <c r="O390" s="67"/>
      <c r="P390" s="191">
        <f>O390*H390</f>
        <v>0</v>
      </c>
      <c r="Q390" s="191">
        <v>0</v>
      </c>
      <c r="R390" s="191">
        <f>Q390*H390</f>
        <v>0</v>
      </c>
      <c r="S390" s="191">
        <v>0</v>
      </c>
      <c r="T390" s="192">
        <f>S390*H390</f>
        <v>0</v>
      </c>
      <c r="U390" s="37"/>
      <c r="V390" s="37"/>
      <c r="W390" s="37"/>
      <c r="X390" s="37"/>
      <c r="Y390" s="37"/>
      <c r="Z390" s="37"/>
      <c r="AA390" s="37"/>
      <c r="AB390" s="37"/>
      <c r="AC390" s="37"/>
      <c r="AD390" s="37"/>
      <c r="AE390" s="37"/>
      <c r="AR390" s="193" t="s">
        <v>178</v>
      </c>
      <c r="AT390" s="193" t="s">
        <v>173</v>
      </c>
      <c r="AU390" s="193" t="s">
        <v>90</v>
      </c>
      <c r="AY390" s="19" t="s">
        <v>171</v>
      </c>
      <c r="BE390" s="194">
        <f>IF(N390="základní",J390,0)</f>
        <v>0</v>
      </c>
      <c r="BF390" s="194">
        <f>IF(N390="snížená",J390,0)</f>
        <v>0</v>
      </c>
      <c r="BG390" s="194">
        <f>IF(N390="zákl. přenesená",J390,0)</f>
        <v>0</v>
      </c>
      <c r="BH390" s="194">
        <f>IF(N390="sníž. přenesená",J390,0)</f>
        <v>0</v>
      </c>
      <c r="BI390" s="194">
        <f>IF(N390="nulová",J390,0)</f>
        <v>0</v>
      </c>
      <c r="BJ390" s="19" t="s">
        <v>88</v>
      </c>
      <c r="BK390" s="194">
        <f>ROUND(I390*H390,2)</f>
        <v>0</v>
      </c>
      <c r="BL390" s="19" t="s">
        <v>178</v>
      </c>
      <c r="BM390" s="193" t="s">
        <v>1423</v>
      </c>
    </row>
    <row r="391" spans="1:65" s="2" customFormat="1" x14ac:dyDescent="0.2">
      <c r="A391" s="37"/>
      <c r="B391" s="38"/>
      <c r="C391" s="39"/>
      <c r="D391" s="228" t="s">
        <v>198</v>
      </c>
      <c r="E391" s="39"/>
      <c r="F391" s="229" t="s">
        <v>1424</v>
      </c>
      <c r="G391" s="39"/>
      <c r="H391" s="39"/>
      <c r="I391" s="230"/>
      <c r="J391" s="39"/>
      <c r="K391" s="39"/>
      <c r="L391" s="42"/>
      <c r="M391" s="231"/>
      <c r="N391" s="232"/>
      <c r="O391" s="67"/>
      <c r="P391" s="67"/>
      <c r="Q391" s="67"/>
      <c r="R391" s="67"/>
      <c r="S391" s="67"/>
      <c r="T391" s="68"/>
      <c r="U391" s="37"/>
      <c r="V391" s="37"/>
      <c r="W391" s="37"/>
      <c r="X391" s="37"/>
      <c r="Y391" s="37"/>
      <c r="Z391" s="37"/>
      <c r="AA391" s="37"/>
      <c r="AB391" s="37"/>
      <c r="AC391" s="37"/>
      <c r="AD391" s="37"/>
      <c r="AE391" s="37"/>
      <c r="AT391" s="19" t="s">
        <v>198</v>
      </c>
      <c r="AU391" s="19" t="s">
        <v>90</v>
      </c>
    </row>
    <row r="392" spans="1:65" s="13" customFormat="1" x14ac:dyDescent="0.2">
      <c r="B392" s="195"/>
      <c r="C392" s="196"/>
      <c r="D392" s="197" t="s">
        <v>180</v>
      </c>
      <c r="E392" s="198" t="s">
        <v>79</v>
      </c>
      <c r="F392" s="199" t="s">
        <v>1155</v>
      </c>
      <c r="G392" s="196"/>
      <c r="H392" s="198" t="s">
        <v>79</v>
      </c>
      <c r="I392" s="200"/>
      <c r="J392" s="196"/>
      <c r="K392" s="196"/>
      <c r="L392" s="201"/>
      <c r="M392" s="202"/>
      <c r="N392" s="203"/>
      <c r="O392" s="203"/>
      <c r="P392" s="203"/>
      <c r="Q392" s="203"/>
      <c r="R392" s="203"/>
      <c r="S392" s="203"/>
      <c r="T392" s="204"/>
      <c r="AT392" s="205" t="s">
        <v>180</v>
      </c>
      <c r="AU392" s="205" t="s">
        <v>90</v>
      </c>
      <c r="AV392" s="13" t="s">
        <v>88</v>
      </c>
      <c r="AW392" s="13" t="s">
        <v>42</v>
      </c>
      <c r="AX392" s="13" t="s">
        <v>81</v>
      </c>
      <c r="AY392" s="205" t="s">
        <v>171</v>
      </c>
    </row>
    <row r="393" spans="1:65" s="13" customFormat="1" x14ac:dyDescent="0.2">
      <c r="B393" s="195"/>
      <c r="C393" s="196"/>
      <c r="D393" s="197" t="s">
        <v>180</v>
      </c>
      <c r="E393" s="198" t="s">
        <v>79</v>
      </c>
      <c r="F393" s="199" t="s">
        <v>1282</v>
      </c>
      <c r="G393" s="196"/>
      <c r="H393" s="198" t="s">
        <v>79</v>
      </c>
      <c r="I393" s="200"/>
      <c r="J393" s="196"/>
      <c r="K393" s="196"/>
      <c r="L393" s="201"/>
      <c r="M393" s="202"/>
      <c r="N393" s="203"/>
      <c r="O393" s="203"/>
      <c r="P393" s="203"/>
      <c r="Q393" s="203"/>
      <c r="R393" s="203"/>
      <c r="S393" s="203"/>
      <c r="T393" s="204"/>
      <c r="AT393" s="205" t="s">
        <v>180</v>
      </c>
      <c r="AU393" s="205" t="s">
        <v>90</v>
      </c>
      <c r="AV393" s="13" t="s">
        <v>88</v>
      </c>
      <c r="AW393" s="13" t="s">
        <v>42</v>
      </c>
      <c r="AX393" s="13" t="s">
        <v>81</v>
      </c>
      <c r="AY393" s="205" t="s">
        <v>171</v>
      </c>
    </row>
    <row r="394" spans="1:65" s="14" customFormat="1" x14ac:dyDescent="0.2">
      <c r="B394" s="206"/>
      <c r="C394" s="207"/>
      <c r="D394" s="197" t="s">
        <v>180</v>
      </c>
      <c r="E394" s="208" t="s">
        <v>79</v>
      </c>
      <c r="F394" s="209" t="s">
        <v>1283</v>
      </c>
      <c r="G394" s="207"/>
      <c r="H394" s="210">
        <v>11686.65</v>
      </c>
      <c r="I394" s="211"/>
      <c r="J394" s="207"/>
      <c r="K394" s="207"/>
      <c r="L394" s="212"/>
      <c r="M394" s="213"/>
      <c r="N394" s="214"/>
      <c r="O394" s="214"/>
      <c r="P394" s="214"/>
      <c r="Q394" s="214"/>
      <c r="R394" s="214"/>
      <c r="S394" s="214"/>
      <c r="T394" s="215"/>
      <c r="AT394" s="216" t="s">
        <v>180</v>
      </c>
      <c r="AU394" s="216" t="s">
        <v>90</v>
      </c>
      <c r="AV394" s="14" t="s">
        <v>90</v>
      </c>
      <c r="AW394" s="14" t="s">
        <v>42</v>
      </c>
      <c r="AX394" s="14" t="s">
        <v>81</v>
      </c>
      <c r="AY394" s="216" t="s">
        <v>171</v>
      </c>
    </row>
    <row r="395" spans="1:65" s="14" customFormat="1" x14ac:dyDescent="0.2">
      <c r="B395" s="206"/>
      <c r="C395" s="207"/>
      <c r="D395" s="197" t="s">
        <v>180</v>
      </c>
      <c r="E395" s="208" t="s">
        <v>79</v>
      </c>
      <c r="F395" s="209" t="s">
        <v>1425</v>
      </c>
      <c r="G395" s="207"/>
      <c r="H395" s="210">
        <v>7490.5230000000001</v>
      </c>
      <c r="I395" s="211"/>
      <c r="J395" s="207"/>
      <c r="K395" s="207"/>
      <c r="L395" s="212"/>
      <c r="M395" s="213"/>
      <c r="N395" s="214"/>
      <c r="O395" s="214"/>
      <c r="P395" s="214"/>
      <c r="Q395" s="214"/>
      <c r="R395" s="214"/>
      <c r="S395" s="214"/>
      <c r="T395" s="215"/>
      <c r="AT395" s="216" t="s">
        <v>180</v>
      </c>
      <c r="AU395" s="216" t="s">
        <v>90</v>
      </c>
      <c r="AV395" s="14" t="s">
        <v>90</v>
      </c>
      <c r="AW395" s="14" t="s">
        <v>42</v>
      </c>
      <c r="AX395" s="14" t="s">
        <v>81</v>
      </c>
      <c r="AY395" s="216" t="s">
        <v>171</v>
      </c>
    </row>
    <row r="396" spans="1:65" s="14" customFormat="1" x14ac:dyDescent="0.2">
      <c r="B396" s="206"/>
      <c r="C396" s="207"/>
      <c r="D396" s="197" t="s">
        <v>180</v>
      </c>
      <c r="E396" s="208" t="s">
        <v>79</v>
      </c>
      <c r="F396" s="209" t="s">
        <v>1426</v>
      </c>
      <c r="G396" s="207"/>
      <c r="H396" s="210">
        <v>492.66</v>
      </c>
      <c r="I396" s="211"/>
      <c r="J396" s="207"/>
      <c r="K396" s="207"/>
      <c r="L396" s="212"/>
      <c r="M396" s="213"/>
      <c r="N396" s="214"/>
      <c r="O396" s="214"/>
      <c r="P396" s="214"/>
      <c r="Q396" s="214"/>
      <c r="R396" s="214"/>
      <c r="S396" s="214"/>
      <c r="T396" s="215"/>
      <c r="AT396" s="216" t="s">
        <v>180</v>
      </c>
      <c r="AU396" s="216" t="s">
        <v>90</v>
      </c>
      <c r="AV396" s="14" t="s">
        <v>90</v>
      </c>
      <c r="AW396" s="14" t="s">
        <v>42</v>
      </c>
      <c r="AX396" s="14" t="s">
        <v>81</v>
      </c>
      <c r="AY396" s="216" t="s">
        <v>171</v>
      </c>
    </row>
    <row r="397" spans="1:65" s="13" customFormat="1" x14ac:dyDescent="0.2">
      <c r="B397" s="195"/>
      <c r="C397" s="196"/>
      <c r="D397" s="197" t="s">
        <v>180</v>
      </c>
      <c r="E397" s="198" t="s">
        <v>79</v>
      </c>
      <c r="F397" s="199" t="s">
        <v>1287</v>
      </c>
      <c r="G397" s="196"/>
      <c r="H397" s="198" t="s">
        <v>79</v>
      </c>
      <c r="I397" s="200"/>
      <c r="J397" s="196"/>
      <c r="K397" s="196"/>
      <c r="L397" s="201"/>
      <c r="M397" s="202"/>
      <c r="N397" s="203"/>
      <c r="O397" s="203"/>
      <c r="P397" s="203"/>
      <c r="Q397" s="203"/>
      <c r="R397" s="203"/>
      <c r="S397" s="203"/>
      <c r="T397" s="204"/>
      <c r="AT397" s="205" t="s">
        <v>180</v>
      </c>
      <c r="AU397" s="205" t="s">
        <v>90</v>
      </c>
      <c r="AV397" s="13" t="s">
        <v>88</v>
      </c>
      <c r="AW397" s="13" t="s">
        <v>42</v>
      </c>
      <c r="AX397" s="13" t="s">
        <v>81</v>
      </c>
      <c r="AY397" s="205" t="s">
        <v>171</v>
      </c>
    </row>
    <row r="398" spans="1:65" s="14" customFormat="1" x14ac:dyDescent="0.2">
      <c r="B398" s="206"/>
      <c r="C398" s="207"/>
      <c r="D398" s="197" t="s">
        <v>180</v>
      </c>
      <c r="E398" s="208" t="s">
        <v>79</v>
      </c>
      <c r="F398" s="209" t="s">
        <v>1288</v>
      </c>
      <c r="G398" s="207"/>
      <c r="H398" s="210">
        <v>2544.6959999999999</v>
      </c>
      <c r="I398" s="211"/>
      <c r="J398" s="207"/>
      <c r="K398" s="207"/>
      <c r="L398" s="212"/>
      <c r="M398" s="213"/>
      <c r="N398" s="214"/>
      <c r="O398" s="214"/>
      <c r="P398" s="214"/>
      <c r="Q398" s="214"/>
      <c r="R398" s="214"/>
      <c r="S398" s="214"/>
      <c r="T398" s="215"/>
      <c r="AT398" s="216" t="s">
        <v>180</v>
      </c>
      <c r="AU398" s="216" t="s">
        <v>90</v>
      </c>
      <c r="AV398" s="14" t="s">
        <v>90</v>
      </c>
      <c r="AW398" s="14" t="s">
        <v>42</v>
      </c>
      <c r="AX398" s="14" t="s">
        <v>81</v>
      </c>
      <c r="AY398" s="216" t="s">
        <v>171</v>
      </c>
    </row>
    <row r="399" spans="1:65" s="14" customFormat="1" x14ac:dyDescent="0.2">
      <c r="B399" s="206"/>
      <c r="C399" s="207"/>
      <c r="D399" s="197" t="s">
        <v>180</v>
      </c>
      <c r="E399" s="208" t="s">
        <v>79</v>
      </c>
      <c r="F399" s="209" t="s">
        <v>1427</v>
      </c>
      <c r="G399" s="207"/>
      <c r="H399" s="210">
        <v>1757.0930000000001</v>
      </c>
      <c r="I399" s="211"/>
      <c r="J399" s="207"/>
      <c r="K399" s="207"/>
      <c r="L399" s="212"/>
      <c r="M399" s="213"/>
      <c r="N399" s="214"/>
      <c r="O399" s="214"/>
      <c r="P399" s="214"/>
      <c r="Q399" s="214"/>
      <c r="R399" s="214"/>
      <c r="S399" s="214"/>
      <c r="T399" s="215"/>
      <c r="AT399" s="216" t="s">
        <v>180</v>
      </c>
      <c r="AU399" s="216" t="s">
        <v>90</v>
      </c>
      <c r="AV399" s="14" t="s">
        <v>90</v>
      </c>
      <c r="AW399" s="14" t="s">
        <v>42</v>
      </c>
      <c r="AX399" s="14" t="s">
        <v>81</v>
      </c>
      <c r="AY399" s="216" t="s">
        <v>171</v>
      </c>
    </row>
    <row r="400" spans="1:65" s="14" customFormat="1" x14ac:dyDescent="0.2">
      <c r="B400" s="206"/>
      <c r="C400" s="207"/>
      <c r="D400" s="197" t="s">
        <v>180</v>
      </c>
      <c r="E400" s="208" t="s">
        <v>79</v>
      </c>
      <c r="F400" s="209" t="s">
        <v>1428</v>
      </c>
      <c r="G400" s="207"/>
      <c r="H400" s="210">
        <v>108.38500000000001</v>
      </c>
      <c r="I400" s="211"/>
      <c r="J400" s="207"/>
      <c r="K400" s="207"/>
      <c r="L400" s="212"/>
      <c r="M400" s="213"/>
      <c r="N400" s="214"/>
      <c r="O400" s="214"/>
      <c r="P400" s="214"/>
      <c r="Q400" s="214"/>
      <c r="R400" s="214"/>
      <c r="S400" s="214"/>
      <c r="T400" s="215"/>
      <c r="AT400" s="216" t="s">
        <v>180</v>
      </c>
      <c r="AU400" s="216" t="s">
        <v>90</v>
      </c>
      <c r="AV400" s="14" t="s">
        <v>90</v>
      </c>
      <c r="AW400" s="14" t="s">
        <v>42</v>
      </c>
      <c r="AX400" s="14" t="s">
        <v>81</v>
      </c>
      <c r="AY400" s="216" t="s">
        <v>171</v>
      </c>
    </row>
    <row r="401" spans="2:51" s="13" customFormat="1" x14ac:dyDescent="0.2">
      <c r="B401" s="195"/>
      <c r="C401" s="196"/>
      <c r="D401" s="197" t="s">
        <v>180</v>
      </c>
      <c r="E401" s="198" t="s">
        <v>79</v>
      </c>
      <c r="F401" s="199" t="s">
        <v>1292</v>
      </c>
      <c r="G401" s="196"/>
      <c r="H401" s="198" t="s">
        <v>79</v>
      </c>
      <c r="I401" s="200"/>
      <c r="J401" s="196"/>
      <c r="K401" s="196"/>
      <c r="L401" s="201"/>
      <c r="M401" s="202"/>
      <c r="N401" s="203"/>
      <c r="O401" s="203"/>
      <c r="P401" s="203"/>
      <c r="Q401" s="203"/>
      <c r="R401" s="203"/>
      <c r="S401" s="203"/>
      <c r="T401" s="204"/>
      <c r="AT401" s="205" t="s">
        <v>180</v>
      </c>
      <c r="AU401" s="205" t="s">
        <v>90</v>
      </c>
      <c r="AV401" s="13" t="s">
        <v>88</v>
      </c>
      <c r="AW401" s="13" t="s">
        <v>42</v>
      </c>
      <c r="AX401" s="13" t="s">
        <v>81</v>
      </c>
      <c r="AY401" s="205" t="s">
        <v>171</v>
      </c>
    </row>
    <row r="402" spans="2:51" s="14" customFormat="1" x14ac:dyDescent="0.2">
      <c r="B402" s="206"/>
      <c r="C402" s="207"/>
      <c r="D402" s="197" t="s">
        <v>180</v>
      </c>
      <c r="E402" s="208" t="s">
        <v>79</v>
      </c>
      <c r="F402" s="209" t="s">
        <v>1293</v>
      </c>
      <c r="G402" s="207"/>
      <c r="H402" s="210">
        <v>2356.1999999999998</v>
      </c>
      <c r="I402" s="211"/>
      <c r="J402" s="207"/>
      <c r="K402" s="207"/>
      <c r="L402" s="212"/>
      <c r="M402" s="213"/>
      <c r="N402" s="214"/>
      <c r="O402" s="214"/>
      <c r="P402" s="214"/>
      <c r="Q402" s="214"/>
      <c r="R402" s="214"/>
      <c r="S402" s="214"/>
      <c r="T402" s="215"/>
      <c r="AT402" s="216" t="s">
        <v>180</v>
      </c>
      <c r="AU402" s="216" t="s">
        <v>90</v>
      </c>
      <c r="AV402" s="14" t="s">
        <v>90</v>
      </c>
      <c r="AW402" s="14" t="s">
        <v>42</v>
      </c>
      <c r="AX402" s="14" t="s">
        <v>81</v>
      </c>
      <c r="AY402" s="216" t="s">
        <v>171</v>
      </c>
    </row>
    <row r="403" spans="2:51" s="14" customFormat="1" x14ac:dyDescent="0.2">
      <c r="B403" s="206"/>
      <c r="C403" s="207"/>
      <c r="D403" s="197" t="s">
        <v>180</v>
      </c>
      <c r="E403" s="208" t="s">
        <v>79</v>
      </c>
      <c r="F403" s="209" t="s">
        <v>1429</v>
      </c>
      <c r="G403" s="207"/>
      <c r="H403" s="210">
        <v>1601.8489999999999</v>
      </c>
      <c r="I403" s="211"/>
      <c r="J403" s="207"/>
      <c r="K403" s="207"/>
      <c r="L403" s="212"/>
      <c r="M403" s="213"/>
      <c r="N403" s="214"/>
      <c r="O403" s="214"/>
      <c r="P403" s="214"/>
      <c r="Q403" s="214"/>
      <c r="R403" s="214"/>
      <c r="S403" s="214"/>
      <c r="T403" s="215"/>
      <c r="AT403" s="216" t="s">
        <v>180</v>
      </c>
      <c r="AU403" s="216" t="s">
        <v>90</v>
      </c>
      <c r="AV403" s="14" t="s">
        <v>90</v>
      </c>
      <c r="AW403" s="14" t="s">
        <v>42</v>
      </c>
      <c r="AX403" s="14" t="s">
        <v>81</v>
      </c>
      <c r="AY403" s="216" t="s">
        <v>171</v>
      </c>
    </row>
    <row r="404" spans="2:51" s="14" customFormat="1" x14ac:dyDescent="0.2">
      <c r="B404" s="206"/>
      <c r="C404" s="207"/>
      <c r="D404" s="197" t="s">
        <v>180</v>
      </c>
      <c r="E404" s="208" t="s">
        <v>79</v>
      </c>
      <c r="F404" s="209" t="s">
        <v>1428</v>
      </c>
      <c r="G404" s="207"/>
      <c r="H404" s="210">
        <v>108.38500000000001</v>
      </c>
      <c r="I404" s="211"/>
      <c r="J404" s="207"/>
      <c r="K404" s="207"/>
      <c r="L404" s="212"/>
      <c r="M404" s="213"/>
      <c r="N404" s="214"/>
      <c r="O404" s="214"/>
      <c r="P404" s="214"/>
      <c r="Q404" s="214"/>
      <c r="R404" s="214"/>
      <c r="S404" s="214"/>
      <c r="T404" s="215"/>
      <c r="AT404" s="216" t="s">
        <v>180</v>
      </c>
      <c r="AU404" s="216" t="s">
        <v>90</v>
      </c>
      <c r="AV404" s="14" t="s">
        <v>90</v>
      </c>
      <c r="AW404" s="14" t="s">
        <v>42</v>
      </c>
      <c r="AX404" s="14" t="s">
        <v>81</v>
      </c>
      <c r="AY404" s="216" t="s">
        <v>171</v>
      </c>
    </row>
    <row r="405" spans="2:51" s="13" customFormat="1" x14ac:dyDescent="0.2">
      <c r="B405" s="195"/>
      <c r="C405" s="196"/>
      <c r="D405" s="197" t="s">
        <v>180</v>
      </c>
      <c r="E405" s="198" t="s">
        <v>79</v>
      </c>
      <c r="F405" s="199" t="s">
        <v>1295</v>
      </c>
      <c r="G405" s="196"/>
      <c r="H405" s="198" t="s">
        <v>79</v>
      </c>
      <c r="I405" s="200"/>
      <c r="J405" s="196"/>
      <c r="K405" s="196"/>
      <c r="L405" s="201"/>
      <c r="M405" s="202"/>
      <c r="N405" s="203"/>
      <c r="O405" s="203"/>
      <c r="P405" s="203"/>
      <c r="Q405" s="203"/>
      <c r="R405" s="203"/>
      <c r="S405" s="203"/>
      <c r="T405" s="204"/>
      <c r="AT405" s="205" t="s">
        <v>180</v>
      </c>
      <c r="AU405" s="205" t="s">
        <v>90</v>
      </c>
      <c r="AV405" s="13" t="s">
        <v>88</v>
      </c>
      <c r="AW405" s="13" t="s">
        <v>42</v>
      </c>
      <c r="AX405" s="13" t="s">
        <v>81</v>
      </c>
      <c r="AY405" s="205" t="s">
        <v>171</v>
      </c>
    </row>
    <row r="406" spans="2:51" s="14" customFormat="1" x14ac:dyDescent="0.2">
      <c r="B406" s="206"/>
      <c r="C406" s="207"/>
      <c r="D406" s="197" t="s">
        <v>180</v>
      </c>
      <c r="E406" s="208" t="s">
        <v>79</v>
      </c>
      <c r="F406" s="209" t="s">
        <v>1296</v>
      </c>
      <c r="G406" s="207"/>
      <c r="H406" s="210">
        <v>1432.59</v>
      </c>
      <c r="I406" s="211"/>
      <c r="J406" s="207"/>
      <c r="K406" s="207"/>
      <c r="L406" s="212"/>
      <c r="M406" s="213"/>
      <c r="N406" s="214"/>
      <c r="O406" s="214"/>
      <c r="P406" s="214"/>
      <c r="Q406" s="214"/>
      <c r="R406" s="214"/>
      <c r="S406" s="214"/>
      <c r="T406" s="215"/>
      <c r="AT406" s="216" t="s">
        <v>180</v>
      </c>
      <c r="AU406" s="216" t="s">
        <v>90</v>
      </c>
      <c r="AV406" s="14" t="s">
        <v>90</v>
      </c>
      <c r="AW406" s="14" t="s">
        <v>42</v>
      </c>
      <c r="AX406" s="14" t="s">
        <v>81</v>
      </c>
      <c r="AY406" s="216" t="s">
        <v>171</v>
      </c>
    </row>
    <row r="407" spans="2:51" s="14" customFormat="1" x14ac:dyDescent="0.2">
      <c r="B407" s="206"/>
      <c r="C407" s="207"/>
      <c r="D407" s="197" t="s">
        <v>180</v>
      </c>
      <c r="E407" s="208" t="s">
        <v>79</v>
      </c>
      <c r="F407" s="209" t="s">
        <v>1430</v>
      </c>
      <c r="G407" s="207"/>
      <c r="H407" s="210">
        <v>1560.202</v>
      </c>
      <c r="I407" s="211"/>
      <c r="J407" s="207"/>
      <c r="K407" s="207"/>
      <c r="L407" s="212"/>
      <c r="M407" s="213"/>
      <c r="N407" s="214"/>
      <c r="O407" s="214"/>
      <c r="P407" s="214"/>
      <c r="Q407" s="214"/>
      <c r="R407" s="214"/>
      <c r="S407" s="214"/>
      <c r="T407" s="215"/>
      <c r="AT407" s="216" t="s">
        <v>180</v>
      </c>
      <c r="AU407" s="216" t="s">
        <v>90</v>
      </c>
      <c r="AV407" s="14" t="s">
        <v>90</v>
      </c>
      <c r="AW407" s="14" t="s">
        <v>42</v>
      </c>
      <c r="AX407" s="14" t="s">
        <v>81</v>
      </c>
      <c r="AY407" s="216" t="s">
        <v>171</v>
      </c>
    </row>
    <row r="408" spans="2:51" s="14" customFormat="1" x14ac:dyDescent="0.2">
      <c r="B408" s="206"/>
      <c r="C408" s="207"/>
      <c r="D408" s="197" t="s">
        <v>180</v>
      </c>
      <c r="E408" s="208" t="s">
        <v>79</v>
      </c>
      <c r="F408" s="209" t="s">
        <v>1431</v>
      </c>
      <c r="G408" s="207"/>
      <c r="H408" s="210">
        <v>49.265999999999998</v>
      </c>
      <c r="I408" s="211"/>
      <c r="J408" s="207"/>
      <c r="K408" s="207"/>
      <c r="L408" s="212"/>
      <c r="M408" s="213"/>
      <c r="N408" s="214"/>
      <c r="O408" s="214"/>
      <c r="P408" s="214"/>
      <c r="Q408" s="214"/>
      <c r="R408" s="214"/>
      <c r="S408" s="214"/>
      <c r="T408" s="215"/>
      <c r="AT408" s="216" t="s">
        <v>180</v>
      </c>
      <c r="AU408" s="216" t="s">
        <v>90</v>
      </c>
      <c r="AV408" s="14" t="s">
        <v>90</v>
      </c>
      <c r="AW408" s="14" t="s">
        <v>42</v>
      </c>
      <c r="AX408" s="14" t="s">
        <v>81</v>
      </c>
      <c r="AY408" s="216" t="s">
        <v>171</v>
      </c>
    </row>
    <row r="409" spans="2:51" s="14" customFormat="1" x14ac:dyDescent="0.2">
      <c r="B409" s="206"/>
      <c r="C409" s="207"/>
      <c r="D409" s="197" t="s">
        <v>180</v>
      </c>
      <c r="E409" s="208" t="s">
        <v>79</v>
      </c>
      <c r="F409" s="209" t="s">
        <v>1432</v>
      </c>
      <c r="G409" s="207"/>
      <c r="H409" s="210">
        <v>295.392</v>
      </c>
      <c r="I409" s="211"/>
      <c r="J409" s="207"/>
      <c r="K409" s="207"/>
      <c r="L409" s="212"/>
      <c r="M409" s="213"/>
      <c r="N409" s="214"/>
      <c r="O409" s="214"/>
      <c r="P409" s="214"/>
      <c r="Q409" s="214"/>
      <c r="R409" s="214"/>
      <c r="S409" s="214"/>
      <c r="T409" s="215"/>
      <c r="AT409" s="216" t="s">
        <v>180</v>
      </c>
      <c r="AU409" s="216" t="s">
        <v>90</v>
      </c>
      <c r="AV409" s="14" t="s">
        <v>90</v>
      </c>
      <c r="AW409" s="14" t="s">
        <v>42</v>
      </c>
      <c r="AX409" s="14" t="s">
        <v>81</v>
      </c>
      <c r="AY409" s="216" t="s">
        <v>171</v>
      </c>
    </row>
    <row r="410" spans="2:51" s="14" customFormat="1" x14ac:dyDescent="0.2">
      <c r="B410" s="206"/>
      <c r="C410" s="207"/>
      <c r="D410" s="197" t="s">
        <v>180</v>
      </c>
      <c r="E410" s="208" t="s">
        <v>79</v>
      </c>
      <c r="F410" s="209" t="s">
        <v>1300</v>
      </c>
      <c r="G410" s="207"/>
      <c r="H410" s="210">
        <v>1275.204</v>
      </c>
      <c r="I410" s="211"/>
      <c r="J410" s="207"/>
      <c r="K410" s="207"/>
      <c r="L410" s="212"/>
      <c r="M410" s="213"/>
      <c r="N410" s="214"/>
      <c r="O410" s="214"/>
      <c r="P410" s="214"/>
      <c r="Q410" s="214"/>
      <c r="R410" s="214"/>
      <c r="S410" s="214"/>
      <c r="T410" s="215"/>
      <c r="AT410" s="216" t="s">
        <v>180</v>
      </c>
      <c r="AU410" s="216" t="s">
        <v>90</v>
      </c>
      <c r="AV410" s="14" t="s">
        <v>90</v>
      </c>
      <c r="AW410" s="14" t="s">
        <v>42</v>
      </c>
      <c r="AX410" s="14" t="s">
        <v>81</v>
      </c>
      <c r="AY410" s="216" t="s">
        <v>171</v>
      </c>
    </row>
    <row r="411" spans="2:51" s="13" customFormat="1" x14ac:dyDescent="0.2">
      <c r="B411" s="195"/>
      <c r="C411" s="196"/>
      <c r="D411" s="197" t="s">
        <v>180</v>
      </c>
      <c r="E411" s="198" t="s">
        <v>79</v>
      </c>
      <c r="F411" s="199" t="s">
        <v>1301</v>
      </c>
      <c r="G411" s="196"/>
      <c r="H411" s="198" t="s">
        <v>79</v>
      </c>
      <c r="I411" s="200"/>
      <c r="J411" s="196"/>
      <c r="K411" s="196"/>
      <c r="L411" s="201"/>
      <c r="M411" s="202"/>
      <c r="N411" s="203"/>
      <c r="O411" s="203"/>
      <c r="P411" s="203"/>
      <c r="Q411" s="203"/>
      <c r="R411" s="203"/>
      <c r="S411" s="203"/>
      <c r="T411" s="204"/>
      <c r="AT411" s="205" t="s">
        <v>180</v>
      </c>
      <c r="AU411" s="205" t="s">
        <v>90</v>
      </c>
      <c r="AV411" s="13" t="s">
        <v>88</v>
      </c>
      <c r="AW411" s="13" t="s">
        <v>42</v>
      </c>
      <c r="AX411" s="13" t="s">
        <v>81</v>
      </c>
      <c r="AY411" s="205" t="s">
        <v>171</v>
      </c>
    </row>
    <row r="412" spans="2:51" s="14" customFormat="1" x14ac:dyDescent="0.2">
      <c r="B412" s="206"/>
      <c r="C412" s="207"/>
      <c r="D412" s="197" t="s">
        <v>180</v>
      </c>
      <c r="E412" s="208" t="s">
        <v>79</v>
      </c>
      <c r="F412" s="209" t="s">
        <v>1302</v>
      </c>
      <c r="G412" s="207"/>
      <c r="H412" s="210">
        <v>2111.1959999999999</v>
      </c>
      <c r="I412" s="211"/>
      <c r="J412" s="207"/>
      <c r="K412" s="207"/>
      <c r="L412" s="212"/>
      <c r="M412" s="213"/>
      <c r="N412" s="214"/>
      <c r="O412" s="214"/>
      <c r="P412" s="214"/>
      <c r="Q412" s="214"/>
      <c r="R412" s="214"/>
      <c r="S412" s="214"/>
      <c r="T412" s="215"/>
      <c r="AT412" s="216" t="s">
        <v>180</v>
      </c>
      <c r="AU412" s="216" t="s">
        <v>90</v>
      </c>
      <c r="AV412" s="14" t="s">
        <v>90</v>
      </c>
      <c r="AW412" s="14" t="s">
        <v>42</v>
      </c>
      <c r="AX412" s="14" t="s">
        <v>81</v>
      </c>
      <c r="AY412" s="216" t="s">
        <v>171</v>
      </c>
    </row>
    <row r="413" spans="2:51" s="14" customFormat="1" x14ac:dyDescent="0.2">
      <c r="B413" s="206"/>
      <c r="C413" s="207"/>
      <c r="D413" s="197" t="s">
        <v>180</v>
      </c>
      <c r="E413" s="208" t="s">
        <v>79</v>
      </c>
      <c r="F413" s="209" t="s">
        <v>1433</v>
      </c>
      <c r="G413" s="207"/>
      <c r="H413" s="210">
        <v>1511.6379999999999</v>
      </c>
      <c r="I413" s="211"/>
      <c r="J413" s="207"/>
      <c r="K413" s="207"/>
      <c r="L413" s="212"/>
      <c r="M413" s="213"/>
      <c r="N413" s="214"/>
      <c r="O413" s="214"/>
      <c r="P413" s="214"/>
      <c r="Q413" s="214"/>
      <c r="R413" s="214"/>
      <c r="S413" s="214"/>
      <c r="T413" s="215"/>
      <c r="AT413" s="216" t="s">
        <v>180</v>
      </c>
      <c r="AU413" s="216" t="s">
        <v>90</v>
      </c>
      <c r="AV413" s="14" t="s">
        <v>90</v>
      </c>
      <c r="AW413" s="14" t="s">
        <v>42</v>
      </c>
      <c r="AX413" s="14" t="s">
        <v>81</v>
      </c>
      <c r="AY413" s="216" t="s">
        <v>171</v>
      </c>
    </row>
    <row r="414" spans="2:51" s="14" customFormat="1" x14ac:dyDescent="0.2">
      <c r="B414" s="206"/>
      <c r="C414" s="207"/>
      <c r="D414" s="197" t="s">
        <v>180</v>
      </c>
      <c r="E414" s="208" t="s">
        <v>79</v>
      </c>
      <c r="F414" s="209" t="s">
        <v>1434</v>
      </c>
      <c r="G414" s="207"/>
      <c r="H414" s="210">
        <v>88.679000000000002</v>
      </c>
      <c r="I414" s="211"/>
      <c r="J414" s="207"/>
      <c r="K414" s="207"/>
      <c r="L414" s="212"/>
      <c r="M414" s="213"/>
      <c r="N414" s="214"/>
      <c r="O414" s="214"/>
      <c r="P414" s="214"/>
      <c r="Q414" s="214"/>
      <c r="R414" s="214"/>
      <c r="S414" s="214"/>
      <c r="T414" s="215"/>
      <c r="AT414" s="216" t="s">
        <v>180</v>
      </c>
      <c r="AU414" s="216" t="s">
        <v>90</v>
      </c>
      <c r="AV414" s="14" t="s">
        <v>90</v>
      </c>
      <c r="AW414" s="14" t="s">
        <v>42</v>
      </c>
      <c r="AX414" s="14" t="s">
        <v>81</v>
      </c>
      <c r="AY414" s="216" t="s">
        <v>171</v>
      </c>
    </row>
    <row r="415" spans="2:51" s="13" customFormat="1" x14ac:dyDescent="0.2">
      <c r="B415" s="195"/>
      <c r="C415" s="196"/>
      <c r="D415" s="197" t="s">
        <v>180</v>
      </c>
      <c r="E415" s="198" t="s">
        <v>79</v>
      </c>
      <c r="F415" s="199" t="s">
        <v>1305</v>
      </c>
      <c r="G415" s="196"/>
      <c r="H415" s="198" t="s">
        <v>79</v>
      </c>
      <c r="I415" s="200"/>
      <c r="J415" s="196"/>
      <c r="K415" s="196"/>
      <c r="L415" s="201"/>
      <c r="M415" s="202"/>
      <c r="N415" s="203"/>
      <c r="O415" s="203"/>
      <c r="P415" s="203"/>
      <c r="Q415" s="203"/>
      <c r="R415" s="203"/>
      <c r="S415" s="203"/>
      <c r="T415" s="204"/>
      <c r="AT415" s="205" t="s">
        <v>180</v>
      </c>
      <c r="AU415" s="205" t="s">
        <v>90</v>
      </c>
      <c r="AV415" s="13" t="s">
        <v>88</v>
      </c>
      <c r="AW415" s="13" t="s">
        <v>42</v>
      </c>
      <c r="AX415" s="13" t="s">
        <v>81</v>
      </c>
      <c r="AY415" s="205" t="s">
        <v>171</v>
      </c>
    </row>
    <row r="416" spans="2:51" s="14" customFormat="1" x14ac:dyDescent="0.2">
      <c r="B416" s="206"/>
      <c r="C416" s="207"/>
      <c r="D416" s="197" t="s">
        <v>180</v>
      </c>
      <c r="E416" s="208" t="s">
        <v>79</v>
      </c>
      <c r="F416" s="209" t="s">
        <v>1306</v>
      </c>
      <c r="G416" s="207"/>
      <c r="H416" s="210">
        <v>565.48800000000006</v>
      </c>
      <c r="I416" s="211"/>
      <c r="J416" s="207"/>
      <c r="K416" s="207"/>
      <c r="L416" s="212"/>
      <c r="M416" s="213"/>
      <c r="N416" s="214"/>
      <c r="O416" s="214"/>
      <c r="P416" s="214"/>
      <c r="Q416" s="214"/>
      <c r="R416" s="214"/>
      <c r="S416" s="214"/>
      <c r="T416" s="215"/>
      <c r="AT416" s="216" t="s">
        <v>180</v>
      </c>
      <c r="AU416" s="216" t="s">
        <v>90</v>
      </c>
      <c r="AV416" s="14" t="s">
        <v>90</v>
      </c>
      <c r="AW416" s="14" t="s">
        <v>42</v>
      </c>
      <c r="AX416" s="14" t="s">
        <v>81</v>
      </c>
      <c r="AY416" s="216" t="s">
        <v>171</v>
      </c>
    </row>
    <row r="417" spans="2:51" s="14" customFormat="1" x14ac:dyDescent="0.2">
      <c r="B417" s="206"/>
      <c r="C417" s="207"/>
      <c r="D417" s="197" t="s">
        <v>180</v>
      </c>
      <c r="E417" s="208" t="s">
        <v>79</v>
      </c>
      <c r="F417" s="209" t="s">
        <v>1435</v>
      </c>
      <c r="G417" s="207"/>
      <c r="H417" s="210">
        <v>1521.3910000000001</v>
      </c>
      <c r="I417" s="211"/>
      <c r="J417" s="207"/>
      <c r="K417" s="207"/>
      <c r="L417" s="212"/>
      <c r="M417" s="213"/>
      <c r="N417" s="214"/>
      <c r="O417" s="214"/>
      <c r="P417" s="214"/>
      <c r="Q417" s="214"/>
      <c r="R417" s="214"/>
      <c r="S417" s="214"/>
      <c r="T417" s="215"/>
      <c r="AT417" s="216" t="s">
        <v>180</v>
      </c>
      <c r="AU417" s="216" t="s">
        <v>90</v>
      </c>
      <c r="AV417" s="14" t="s">
        <v>90</v>
      </c>
      <c r="AW417" s="14" t="s">
        <v>42</v>
      </c>
      <c r="AX417" s="14" t="s">
        <v>81</v>
      </c>
      <c r="AY417" s="216" t="s">
        <v>171</v>
      </c>
    </row>
    <row r="418" spans="2:51" s="14" customFormat="1" x14ac:dyDescent="0.2">
      <c r="B418" s="206"/>
      <c r="C418" s="207"/>
      <c r="D418" s="197" t="s">
        <v>180</v>
      </c>
      <c r="E418" s="208" t="s">
        <v>79</v>
      </c>
      <c r="F418" s="209" t="s">
        <v>1436</v>
      </c>
      <c r="G418" s="207"/>
      <c r="H418" s="210">
        <v>59.119</v>
      </c>
      <c r="I418" s="211"/>
      <c r="J418" s="207"/>
      <c r="K418" s="207"/>
      <c r="L418" s="212"/>
      <c r="M418" s="213"/>
      <c r="N418" s="214"/>
      <c r="O418" s="214"/>
      <c r="P418" s="214"/>
      <c r="Q418" s="214"/>
      <c r="R418" s="214"/>
      <c r="S418" s="214"/>
      <c r="T418" s="215"/>
      <c r="AT418" s="216" t="s">
        <v>180</v>
      </c>
      <c r="AU418" s="216" t="s">
        <v>90</v>
      </c>
      <c r="AV418" s="14" t="s">
        <v>90</v>
      </c>
      <c r="AW418" s="14" t="s">
        <v>42</v>
      </c>
      <c r="AX418" s="14" t="s">
        <v>81</v>
      </c>
      <c r="AY418" s="216" t="s">
        <v>171</v>
      </c>
    </row>
    <row r="419" spans="2:51" s="14" customFormat="1" x14ac:dyDescent="0.2">
      <c r="B419" s="206"/>
      <c r="C419" s="207"/>
      <c r="D419" s="197" t="s">
        <v>180</v>
      </c>
      <c r="E419" s="208" t="s">
        <v>79</v>
      </c>
      <c r="F419" s="209" t="s">
        <v>1309</v>
      </c>
      <c r="G419" s="207"/>
      <c r="H419" s="210">
        <v>382.2</v>
      </c>
      <c r="I419" s="211"/>
      <c r="J419" s="207"/>
      <c r="K419" s="207"/>
      <c r="L419" s="212"/>
      <c r="M419" s="213"/>
      <c r="N419" s="214"/>
      <c r="O419" s="214"/>
      <c r="P419" s="214"/>
      <c r="Q419" s="214"/>
      <c r="R419" s="214"/>
      <c r="S419" s="214"/>
      <c r="T419" s="215"/>
      <c r="AT419" s="216" t="s">
        <v>180</v>
      </c>
      <c r="AU419" s="216" t="s">
        <v>90</v>
      </c>
      <c r="AV419" s="14" t="s">
        <v>90</v>
      </c>
      <c r="AW419" s="14" t="s">
        <v>42</v>
      </c>
      <c r="AX419" s="14" t="s">
        <v>81</v>
      </c>
      <c r="AY419" s="216" t="s">
        <v>171</v>
      </c>
    </row>
    <row r="420" spans="2:51" s="13" customFormat="1" x14ac:dyDescent="0.2">
      <c r="B420" s="195"/>
      <c r="C420" s="196"/>
      <c r="D420" s="197" t="s">
        <v>180</v>
      </c>
      <c r="E420" s="198" t="s">
        <v>79</v>
      </c>
      <c r="F420" s="199" t="s">
        <v>1310</v>
      </c>
      <c r="G420" s="196"/>
      <c r="H420" s="198" t="s">
        <v>79</v>
      </c>
      <c r="I420" s="200"/>
      <c r="J420" s="196"/>
      <c r="K420" s="196"/>
      <c r="L420" s="201"/>
      <c r="M420" s="202"/>
      <c r="N420" s="203"/>
      <c r="O420" s="203"/>
      <c r="P420" s="203"/>
      <c r="Q420" s="203"/>
      <c r="R420" s="203"/>
      <c r="S420" s="203"/>
      <c r="T420" s="204"/>
      <c r="AT420" s="205" t="s">
        <v>180</v>
      </c>
      <c r="AU420" s="205" t="s">
        <v>90</v>
      </c>
      <c r="AV420" s="13" t="s">
        <v>88</v>
      </c>
      <c r="AW420" s="13" t="s">
        <v>42</v>
      </c>
      <c r="AX420" s="13" t="s">
        <v>81</v>
      </c>
      <c r="AY420" s="205" t="s">
        <v>171</v>
      </c>
    </row>
    <row r="421" spans="2:51" s="14" customFormat="1" x14ac:dyDescent="0.2">
      <c r="B421" s="206"/>
      <c r="C421" s="207"/>
      <c r="D421" s="197" t="s">
        <v>180</v>
      </c>
      <c r="E421" s="208" t="s">
        <v>79</v>
      </c>
      <c r="F421" s="209" t="s">
        <v>1311</v>
      </c>
      <c r="G421" s="207"/>
      <c r="H421" s="210">
        <v>1451.3579999999999</v>
      </c>
      <c r="I421" s="211"/>
      <c r="J421" s="207"/>
      <c r="K421" s="207"/>
      <c r="L421" s="212"/>
      <c r="M421" s="213"/>
      <c r="N421" s="214"/>
      <c r="O421" s="214"/>
      <c r="P421" s="214"/>
      <c r="Q421" s="214"/>
      <c r="R421" s="214"/>
      <c r="S421" s="214"/>
      <c r="T421" s="215"/>
      <c r="AT421" s="216" t="s">
        <v>180</v>
      </c>
      <c r="AU421" s="216" t="s">
        <v>90</v>
      </c>
      <c r="AV421" s="14" t="s">
        <v>90</v>
      </c>
      <c r="AW421" s="14" t="s">
        <v>42</v>
      </c>
      <c r="AX421" s="14" t="s">
        <v>81</v>
      </c>
      <c r="AY421" s="216" t="s">
        <v>171</v>
      </c>
    </row>
    <row r="422" spans="2:51" s="14" customFormat="1" x14ac:dyDescent="0.2">
      <c r="B422" s="206"/>
      <c r="C422" s="207"/>
      <c r="D422" s="197" t="s">
        <v>180</v>
      </c>
      <c r="E422" s="208" t="s">
        <v>79</v>
      </c>
      <c r="F422" s="209" t="s">
        <v>1437</v>
      </c>
      <c r="G422" s="207"/>
      <c r="H422" s="210">
        <v>875.60900000000004</v>
      </c>
      <c r="I422" s="211"/>
      <c r="J422" s="207"/>
      <c r="K422" s="207"/>
      <c r="L422" s="212"/>
      <c r="M422" s="213"/>
      <c r="N422" s="214"/>
      <c r="O422" s="214"/>
      <c r="P422" s="214"/>
      <c r="Q422" s="214"/>
      <c r="R422" s="214"/>
      <c r="S422" s="214"/>
      <c r="T422" s="215"/>
      <c r="AT422" s="216" t="s">
        <v>180</v>
      </c>
      <c r="AU422" s="216" t="s">
        <v>90</v>
      </c>
      <c r="AV422" s="14" t="s">
        <v>90</v>
      </c>
      <c r="AW422" s="14" t="s">
        <v>42</v>
      </c>
      <c r="AX422" s="14" t="s">
        <v>81</v>
      </c>
      <c r="AY422" s="216" t="s">
        <v>171</v>
      </c>
    </row>
    <row r="423" spans="2:51" s="14" customFormat="1" x14ac:dyDescent="0.2">
      <c r="B423" s="206"/>
      <c r="C423" s="207"/>
      <c r="D423" s="197" t="s">
        <v>180</v>
      </c>
      <c r="E423" s="208" t="s">
        <v>79</v>
      </c>
      <c r="F423" s="209" t="s">
        <v>1428</v>
      </c>
      <c r="G423" s="207"/>
      <c r="H423" s="210">
        <v>108.38500000000001</v>
      </c>
      <c r="I423" s="211"/>
      <c r="J423" s="207"/>
      <c r="K423" s="207"/>
      <c r="L423" s="212"/>
      <c r="M423" s="213"/>
      <c r="N423" s="214"/>
      <c r="O423" s="214"/>
      <c r="P423" s="214"/>
      <c r="Q423" s="214"/>
      <c r="R423" s="214"/>
      <c r="S423" s="214"/>
      <c r="T423" s="215"/>
      <c r="AT423" s="216" t="s">
        <v>180</v>
      </c>
      <c r="AU423" s="216" t="s">
        <v>90</v>
      </c>
      <c r="AV423" s="14" t="s">
        <v>90</v>
      </c>
      <c r="AW423" s="14" t="s">
        <v>42</v>
      </c>
      <c r="AX423" s="14" t="s">
        <v>81</v>
      </c>
      <c r="AY423" s="216" t="s">
        <v>171</v>
      </c>
    </row>
    <row r="424" spans="2:51" s="13" customFormat="1" x14ac:dyDescent="0.2">
      <c r="B424" s="195"/>
      <c r="C424" s="196"/>
      <c r="D424" s="197" t="s">
        <v>180</v>
      </c>
      <c r="E424" s="198" t="s">
        <v>79</v>
      </c>
      <c r="F424" s="199" t="s">
        <v>1313</v>
      </c>
      <c r="G424" s="196"/>
      <c r="H424" s="198" t="s">
        <v>79</v>
      </c>
      <c r="I424" s="200"/>
      <c r="J424" s="196"/>
      <c r="K424" s="196"/>
      <c r="L424" s="201"/>
      <c r="M424" s="202"/>
      <c r="N424" s="203"/>
      <c r="O424" s="203"/>
      <c r="P424" s="203"/>
      <c r="Q424" s="203"/>
      <c r="R424" s="203"/>
      <c r="S424" s="203"/>
      <c r="T424" s="204"/>
      <c r="AT424" s="205" t="s">
        <v>180</v>
      </c>
      <c r="AU424" s="205" t="s">
        <v>90</v>
      </c>
      <c r="AV424" s="13" t="s">
        <v>88</v>
      </c>
      <c r="AW424" s="13" t="s">
        <v>42</v>
      </c>
      <c r="AX424" s="13" t="s">
        <v>81</v>
      </c>
      <c r="AY424" s="205" t="s">
        <v>171</v>
      </c>
    </row>
    <row r="425" spans="2:51" s="14" customFormat="1" x14ac:dyDescent="0.2">
      <c r="B425" s="206"/>
      <c r="C425" s="207"/>
      <c r="D425" s="197" t="s">
        <v>180</v>
      </c>
      <c r="E425" s="208" t="s">
        <v>79</v>
      </c>
      <c r="F425" s="209" t="s">
        <v>1314</v>
      </c>
      <c r="G425" s="207"/>
      <c r="H425" s="210">
        <v>1055.598</v>
      </c>
      <c r="I425" s="211"/>
      <c r="J425" s="207"/>
      <c r="K425" s="207"/>
      <c r="L425" s="212"/>
      <c r="M425" s="213"/>
      <c r="N425" s="214"/>
      <c r="O425" s="214"/>
      <c r="P425" s="214"/>
      <c r="Q425" s="214"/>
      <c r="R425" s="214"/>
      <c r="S425" s="214"/>
      <c r="T425" s="215"/>
      <c r="AT425" s="216" t="s">
        <v>180</v>
      </c>
      <c r="AU425" s="216" t="s">
        <v>90</v>
      </c>
      <c r="AV425" s="14" t="s">
        <v>90</v>
      </c>
      <c r="AW425" s="14" t="s">
        <v>42</v>
      </c>
      <c r="AX425" s="14" t="s">
        <v>81</v>
      </c>
      <c r="AY425" s="216" t="s">
        <v>171</v>
      </c>
    </row>
    <row r="426" spans="2:51" s="14" customFormat="1" x14ac:dyDescent="0.2">
      <c r="B426" s="206"/>
      <c r="C426" s="207"/>
      <c r="D426" s="197" t="s">
        <v>180</v>
      </c>
      <c r="E426" s="208" t="s">
        <v>79</v>
      </c>
      <c r="F426" s="209" t="s">
        <v>1438</v>
      </c>
      <c r="G426" s="207"/>
      <c r="H426" s="210">
        <v>1579.6130000000001</v>
      </c>
      <c r="I426" s="211"/>
      <c r="J426" s="207"/>
      <c r="K426" s="207"/>
      <c r="L426" s="212"/>
      <c r="M426" s="213"/>
      <c r="N426" s="214"/>
      <c r="O426" s="214"/>
      <c r="P426" s="214"/>
      <c r="Q426" s="214"/>
      <c r="R426" s="214"/>
      <c r="S426" s="214"/>
      <c r="T426" s="215"/>
      <c r="AT426" s="216" t="s">
        <v>180</v>
      </c>
      <c r="AU426" s="216" t="s">
        <v>90</v>
      </c>
      <c r="AV426" s="14" t="s">
        <v>90</v>
      </c>
      <c r="AW426" s="14" t="s">
        <v>42</v>
      </c>
      <c r="AX426" s="14" t="s">
        <v>81</v>
      </c>
      <c r="AY426" s="216" t="s">
        <v>171</v>
      </c>
    </row>
    <row r="427" spans="2:51" s="14" customFormat="1" x14ac:dyDescent="0.2">
      <c r="B427" s="206"/>
      <c r="C427" s="207"/>
      <c r="D427" s="197" t="s">
        <v>180</v>
      </c>
      <c r="E427" s="208" t="s">
        <v>79</v>
      </c>
      <c r="F427" s="209" t="s">
        <v>1439</v>
      </c>
      <c r="G427" s="207"/>
      <c r="H427" s="210">
        <v>44.338999999999999</v>
      </c>
      <c r="I427" s="211"/>
      <c r="J427" s="207"/>
      <c r="K427" s="207"/>
      <c r="L427" s="212"/>
      <c r="M427" s="213"/>
      <c r="N427" s="214"/>
      <c r="O427" s="214"/>
      <c r="P427" s="214"/>
      <c r="Q427" s="214"/>
      <c r="R427" s="214"/>
      <c r="S427" s="214"/>
      <c r="T427" s="215"/>
      <c r="AT427" s="216" t="s">
        <v>180</v>
      </c>
      <c r="AU427" s="216" t="s">
        <v>90</v>
      </c>
      <c r="AV427" s="14" t="s">
        <v>90</v>
      </c>
      <c r="AW427" s="14" t="s">
        <v>42</v>
      </c>
      <c r="AX427" s="14" t="s">
        <v>81</v>
      </c>
      <c r="AY427" s="216" t="s">
        <v>171</v>
      </c>
    </row>
    <row r="428" spans="2:51" s="14" customFormat="1" x14ac:dyDescent="0.2">
      <c r="B428" s="206"/>
      <c r="C428" s="207"/>
      <c r="D428" s="197" t="s">
        <v>180</v>
      </c>
      <c r="E428" s="208" t="s">
        <v>79</v>
      </c>
      <c r="F428" s="209" t="s">
        <v>1318</v>
      </c>
      <c r="G428" s="207"/>
      <c r="H428" s="210">
        <v>268.81400000000002</v>
      </c>
      <c r="I428" s="211"/>
      <c r="J428" s="207"/>
      <c r="K428" s="207"/>
      <c r="L428" s="212"/>
      <c r="M428" s="213"/>
      <c r="N428" s="214"/>
      <c r="O428" s="214"/>
      <c r="P428" s="214"/>
      <c r="Q428" s="214"/>
      <c r="R428" s="214"/>
      <c r="S428" s="214"/>
      <c r="T428" s="215"/>
      <c r="AT428" s="216" t="s">
        <v>180</v>
      </c>
      <c r="AU428" s="216" t="s">
        <v>90</v>
      </c>
      <c r="AV428" s="14" t="s">
        <v>90</v>
      </c>
      <c r="AW428" s="14" t="s">
        <v>42</v>
      </c>
      <c r="AX428" s="14" t="s">
        <v>81</v>
      </c>
      <c r="AY428" s="216" t="s">
        <v>171</v>
      </c>
    </row>
    <row r="429" spans="2:51" s="13" customFormat="1" x14ac:dyDescent="0.2">
      <c r="B429" s="195"/>
      <c r="C429" s="196"/>
      <c r="D429" s="197" t="s">
        <v>180</v>
      </c>
      <c r="E429" s="198" t="s">
        <v>79</v>
      </c>
      <c r="F429" s="199" t="s">
        <v>1320</v>
      </c>
      <c r="G429" s="196"/>
      <c r="H429" s="198" t="s">
        <v>79</v>
      </c>
      <c r="I429" s="200"/>
      <c r="J429" s="196"/>
      <c r="K429" s="196"/>
      <c r="L429" s="201"/>
      <c r="M429" s="202"/>
      <c r="N429" s="203"/>
      <c r="O429" s="203"/>
      <c r="P429" s="203"/>
      <c r="Q429" s="203"/>
      <c r="R429" s="203"/>
      <c r="S429" s="203"/>
      <c r="T429" s="204"/>
      <c r="AT429" s="205" t="s">
        <v>180</v>
      </c>
      <c r="AU429" s="205" t="s">
        <v>90</v>
      </c>
      <c r="AV429" s="13" t="s">
        <v>88</v>
      </c>
      <c r="AW429" s="13" t="s">
        <v>42</v>
      </c>
      <c r="AX429" s="13" t="s">
        <v>81</v>
      </c>
      <c r="AY429" s="205" t="s">
        <v>171</v>
      </c>
    </row>
    <row r="430" spans="2:51" s="14" customFormat="1" x14ac:dyDescent="0.2">
      <c r="B430" s="206"/>
      <c r="C430" s="207"/>
      <c r="D430" s="197" t="s">
        <v>180</v>
      </c>
      <c r="E430" s="208" t="s">
        <v>79</v>
      </c>
      <c r="F430" s="209" t="s">
        <v>1440</v>
      </c>
      <c r="G430" s="207"/>
      <c r="H430" s="210">
        <v>1187.617</v>
      </c>
      <c r="I430" s="211"/>
      <c r="J430" s="207"/>
      <c r="K430" s="207"/>
      <c r="L430" s="212"/>
      <c r="M430" s="213"/>
      <c r="N430" s="214"/>
      <c r="O430" s="214"/>
      <c r="P430" s="214"/>
      <c r="Q430" s="214"/>
      <c r="R430" s="214"/>
      <c r="S430" s="214"/>
      <c r="T430" s="215"/>
      <c r="AT430" s="216" t="s">
        <v>180</v>
      </c>
      <c r="AU430" s="216" t="s">
        <v>90</v>
      </c>
      <c r="AV430" s="14" t="s">
        <v>90</v>
      </c>
      <c r="AW430" s="14" t="s">
        <v>42</v>
      </c>
      <c r="AX430" s="14" t="s">
        <v>81</v>
      </c>
      <c r="AY430" s="216" t="s">
        <v>171</v>
      </c>
    </row>
    <row r="431" spans="2:51" s="14" customFormat="1" x14ac:dyDescent="0.2">
      <c r="B431" s="206"/>
      <c r="C431" s="207"/>
      <c r="D431" s="197" t="s">
        <v>180</v>
      </c>
      <c r="E431" s="208" t="s">
        <v>79</v>
      </c>
      <c r="F431" s="209" t="s">
        <v>1322</v>
      </c>
      <c r="G431" s="207"/>
      <c r="H431" s="210">
        <v>289.83499999999998</v>
      </c>
      <c r="I431" s="211"/>
      <c r="J431" s="207"/>
      <c r="K431" s="207"/>
      <c r="L431" s="212"/>
      <c r="M431" s="213"/>
      <c r="N431" s="214"/>
      <c r="O431" s="214"/>
      <c r="P431" s="214"/>
      <c r="Q431" s="214"/>
      <c r="R431" s="214"/>
      <c r="S431" s="214"/>
      <c r="T431" s="215"/>
      <c r="AT431" s="216" t="s">
        <v>180</v>
      </c>
      <c r="AU431" s="216" t="s">
        <v>90</v>
      </c>
      <c r="AV431" s="14" t="s">
        <v>90</v>
      </c>
      <c r="AW431" s="14" t="s">
        <v>42</v>
      </c>
      <c r="AX431" s="14" t="s">
        <v>81</v>
      </c>
      <c r="AY431" s="216" t="s">
        <v>171</v>
      </c>
    </row>
    <row r="432" spans="2:51" s="15" customFormat="1" x14ac:dyDescent="0.2">
      <c r="B432" s="217"/>
      <c r="C432" s="218"/>
      <c r="D432" s="197" t="s">
        <v>180</v>
      </c>
      <c r="E432" s="219" t="s">
        <v>79</v>
      </c>
      <c r="F432" s="220" t="s">
        <v>183</v>
      </c>
      <c r="G432" s="218"/>
      <c r="H432" s="221">
        <v>45859.974000000002</v>
      </c>
      <c r="I432" s="222"/>
      <c r="J432" s="218"/>
      <c r="K432" s="218"/>
      <c r="L432" s="223"/>
      <c r="M432" s="224"/>
      <c r="N432" s="225"/>
      <c r="O432" s="225"/>
      <c r="P432" s="225"/>
      <c r="Q432" s="225"/>
      <c r="R432" s="225"/>
      <c r="S432" s="225"/>
      <c r="T432" s="226"/>
      <c r="AT432" s="227" t="s">
        <v>180</v>
      </c>
      <c r="AU432" s="227" t="s">
        <v>90</v>
      </c>
      <c r="AV432" s="15" t="s">
        <v>178</v>
      </c>
      <c r="AW432" s="15" t="s">
        <v>42</v>
      </c>
      <c r="AX432" s="15" t="s">
        <v>88</v>
      </c>
      <c r="AY432" s="227" t="s">
        <v>171</v>
      </c>
    </row>
    <row r="433" spans="1:65" s="2" customFormat="1" ht="16.5" customHeight="1" x14ac:dyDescent="0.2">
      <c r="A433" s="37"/>
      <c r="B433" s="38"/>
      <c r="C433" s="182" t="s">
        <v>372</v>
      </c>
      <c r="D433" s="182" t="s">
        <v>173</v>
      </c>
      <c r="E433" s="183" t="s">
        <v>1441</v>
      </c>
      <c r="F433" s="184" t="s">
        <v>1442</v>
      </c>
      <c r="G433" s="185" t="s">
        <v>119</v>
      </c>
      <c r="H433" s="186">
        <v>4214.4309999999996</v>
      </c>
      <c r="I433" s="187"/>
      <c r="J433" s="188">
        <f>ROUND(I433*H433,2)</f>
        <v>0</v>
      </c>
      <c r="K433" s="184" t="s">
        <v>177</v>
      </c>
      <c r="L433" s="42"/>
      <c r="M433" s="189" t="s">
        <v>79</v>
      </c>
      <c r="N433" s="190" t="s">
        <v>51</v>
      </c>
      <c r="O433" s="67"/>
      <c r="P433" s="191">
        <f>O433*H433</f>
        <v>0</v>
      </c>
      <c r="Q433" s="191">
        <v>0</v>
      </c>
      <c r="R433" s="191">
        <f>Q433*H433</f>
        <v>0</v>
      </c>
      <c r="S433" s="191">
        <v>0</v>
      </c>
      <c r="T433" s="192">
        <f>S433*H433</f>
        <v>0</v>
      </c>
      <c r="U433" s="37"/>
      <c r="V433" s="37"/>
      <c r="W433" s="37"/>
      <c r="X433" s="37"/>
      <c r="Y433" s="37"/>
      <c r="Z433" s="37"/>
      <c r="AA433" s="37"/>
      <c r="AB433" s="37"/>
      <c r="AC433" s="37"/>
      <c r="AD433" s="37"/>
      <c r="AE433" s="37"/>
      <c r="AR433" s="193" t="s">
        <v>178</v>
      </c>
      <c r="AT433" s="193" t="s">
        <v>173</v>
      </c>
      <c r="AU433" s="193" t="s">
        <v>90</v>
      </c>
      <c r="AY433" s="19" t="s">
        <v>171</v>
      </c>
      <c r="BE433" s="194">
        <f>IF(N433="základní",J433,0)</f>
        <v>0</v>
      </c>
      <c r="BF433" s="194">
        <f>IF(N433="snížená",J433,0)</f>
        <v>0</v>
      </c>
      <c r="BG433" s="194">
        <f>IF(N433="zákl. přenesená",J433,0)</f>
        <v>0</v>
      </c>
      <c r="BH433" s="194">
        <f>IF(N433="sníž. přenesená",J433,0)</f>
        <v>0</v>
      </c>
      <c r="BI433" s="194">
        <f>IF(N433="nulová",J433,0)</f>
        <v>0</v>
      </c>
      <c r="BJ433" s="19" t="s">
        <v>88</v>
      </c>
      <c r="BK433" s="194">
        <f>ROUND(I433*H433,2)</f>
        <v>0</v>
      </c>
      <c r="BL433" s="19" t="s">
        <v>178</v>
      </c>
      <c r="BM433" s="193" t="s">
        <v>1443</v>
      </c>
    </row>
    <row r="434" spans="1:65" s="13" customFormat="1" x14ac:dyDescent="0.2">
      <c r="B434" s="195"/>
      <c r="C434" s="196"/>
      <c r="D434" s="197" t="s">
        <v>180</v>
      </c>
      <c r="E434" s="198" t="s">
        <v>79</v>
      </c>
      <c r="F434" s="199" t="s">
        <v>1155</v>
      </c>
      <c r="G434" s="196"/>
      <c r="H434" s="198" t="s">
        <v>79</v>
      </c>
      <c r="I434" s="200"/>
      <c r="J434" s="196"/>
      <c r="K434" s="196"/>
      <c r="L434" s="201"/>
      <c r="M434" s="202"/>
      <c r="N434" s="203"/>
      <c r="O434" s="203"/>
      <c r="P434" s="203"/>
      <c r="Q434" s="203"/>
      <c r="R434" s="203"/>
      <c r="S434" s="203"/>
      <c r="T434" s="204"/>
      <c r="AT434" s="205" t="s">
        <v>180</v>
      </c>
      <c r="AU434" s="205" t="s">
        <v>90</v>
      </c>
      <c r="AV434" s="13" t="s">
        <v>88</v>
      </c>
      <c r="AW434" s="13" t="s">
        <v>42</v>
      </c>
      <c r="AX434" s="13" t="s">
        <v>81</v>
      </c>
      <c r="AY434" s="205" t="s">
        <v>171</v>
      </c>
    </row>
    <row r="435" spans="1:65" s="14" customFormat="1" x14ac:dyDescent="0.2">
      <c r="B435" s="206"/>
      <c r="C435" s="207"/>
      <c r="D435" s="197" t="s">
        <v>180</v>
      </c>
      <c r="E435" s="208" t="s">
        <v>79</v>
      </c>
      <c r="F435" s="209" t="s">
        <v>1444</v>
      </c>
      <c r="G435" s="207"/>
      <c r="H435" s="210">
        <v>2778.56</v>
      </c>
      <c r="I435" s="211"/>
      <c r="J435" s="207"/>
      <c r="K435" s="207"/>
      <c r="L435" s="212"/>
      <c r="M435" s="213"/>
      <c r="N435" s="214"/>
      <c r="O435" s="214"/>
      <c r="P435" s="214"/>
      <c r="Q435" s="214"/>
      <c r="R435" s="214"/>
      <c r="S435" s="214"/>
      <c r="T435" s="215"/>
      <c r="AT435" s="216" t="s">
        <v>180</v>
      </c>
      <c r="AU435" s="216" t="s">
        <v>90</v>
      </c>
      <c r="AV435" s="14" t="s">
        <v>90</v>
      </c>
      <c r="AW435" s="14" t="s">
        <v>42</v>
      </c>
      <c r="AX435" s="14" t="s">
        <v>81</v>
      </c>
      <c r="AY435" s="216" t="s">
        <v>171</v>
      </c>
    </row>
    <row r="436" spans="1:65" s="14" customFormat="1" x14ac:dyDescent="0.2">
      <c r="B436" s="206"/>
      <c r="C436" s="207"/>
      <c r="D436" s="197" t="s">
        <v>180</v>
      </c>
      <c r="E436" s="208" t="s">
        <v>79</v>
      </c>
      <c r="F436" s="209" t="s">
        <v>1445</v>
      </c>
      <c r="G436" s="207"/>
      <c r="H436" s="210">
        <v>106.482</v>
      </c>
      <c r="I436" s="211"/>
      <c r="J436" s="207"/>
      <c r="K436" s="207"/>
      <c r="L436" s="212"/>
      <c r="M436" s="213"/>
      <c r="N436" s="214"/>
      <c r="O436" s="214"/>
      <c r="P436" s="214"/>
      <c r="Q436" s="214"/>
      <c r="R436" s="214"/>
      <c r="S436" s="214"/>
      <c r="T436" s="215"/>
      <c r="AT436" s="216" t="s">
        <v>180</v>
      </c>
      <c r="AU436" s="216" t="s">
        <v>90</v>
      </c>
      <c r="AV436" s="14" t="s">
        <v>90</v>
      </c>
      <c r="AW436" s="14" t="s">
        <v>42</v>
      </c>
      <c r="AX436" s="14" t="s">
        <v>81</v>
      </c>
      <c r="AY436" s="216" t="s">
        <v>171</v>
      </c>
    </row>
    <row r="437" spans="1:65" s="14" customFormat="1" x14ac:dyDescent="0.2">
      <c r="B437" s="206"/>
      <c r="C437" s="207"/>
      <c r="D437" s="197" t="s">
        <v>180</v>
      </c>
      <c r="E437" s="208" t="s">
        <v>79</v>
      </c>
      <c r="F437" s="209" t="s">
        <v>772</v>
      </c>
      <c r="G437" s="207"/>
      <c r="H437" s="210">
        <v>1329.3889999999999</v>
      </c>
      <c r="I437" s="211"/>
      <c r="J437" s="207"/>
      <c r="K437" s="207"/>
      <c r="L437" s="212"/>
      <c r="M437" s="213"/>
      <c r="N437" s="214"/>
      <c r="O437" s="214"/>
      <c r="P437" s="214"/>
      <c r="Q437" s="214"/>
      <c r="R437" s="214"/>
      <c r="S437" s="214"/>
      <c r="T437" s="215"/>
      <c r="AT437" s="216" t="s">
        <v>180</v>
      </c>
      <c r="AU437" s="216" t="s">
        <v>90</v>
      </c>
      <c r="AV437" s="14" t="s">
        <v>90</v>
      </c>
      <c r="AW437" s="14" t="s">
        <v>42</v>
      </c>
      <c r="AX437" s="14" t="s">
        <v>81</v>
      </c>
      <c r="AY437" s="216" t="s">
        <v>171</v>
      </c>
    </row>
    <row r="438" spans="1:65" s="15" customFormat="1" x14ac:dyDescent="0.2">
      <c r="B438" s="217"/>
      <c r="C438" s="218"/>
      <c r="D438" s="197" t="s">
        <v>180</v>
      </c>
      <c r="E438" s="219" t="s">
        <v>79</v>
      </c>
      <c r="F438" s="220" t="s">
        <v>183</v>
      </c>
      <c r="G438" s="218"/>
      <c r="H438" s="221">
        <v>4214.4309999999996</v>
      </c>
      <c r="I438" s="222"/>
      <c r="J438" s="218"/>
      <c r="K438" s="218"/>
      <c r="L438" s="223"/>
      <c r="M438" s="224"/>
      <c r="N438" s="225"/>
      <c r="O438" s="225"/>
      <c r="P438" s="225"/>
      <c r="Q438" s="225"/>
      <c r="R438" s="225"/>
      <c r="S438" s="225"/>
      <c r="T438" s="226"/>
      <c r="AT438" s="227" t="s">
        <v>180</v>
      </c>
      <c r="AU438" s="227" t="s">
        <v>90</v>
      </c>
      <c r="AV438" s="15" t="s">
        <v>178</v>
      </c>
      <c r="AW438" s="15" t="s">
        <v>42</v>
      </c>
      <c r="AX438" s="15" t="s">
        <v>88</v>
      </c>
      <c r="AY438" s="227" t="s">
        <v>171</v>
      </c>
    </row>
    <row r="439" spans="1:65" s="2" customFormat="1" ht="16.5" customHeight="1" x14ac:dyDescent="0.2">
      <c r="A439" s="37"/>
      <c r="B439" s="38"/>
      <c r="C439" s="182" t="s">
        <v>377</v>
      </c>
      <c r="D439" s="182" t="s">
        <v>173</v>
      </c>
      <c r="E439" s="183" t="s">
        <v>1446</v>
      </c>
      <c r="F439" s="184" t="s">
        <v>1447</v>
      </c>
      <c r="G439" s="185" t="s">
        <v>119</v>
      </c>
      <c r="H439" s="186">
        <v>2885.0419999999999</v>
      </c>
      <c r="I439" s="187"/>
      <c r="J439" s="188">
        <f>ROUND(I439*H439,2)</f>
        <v>0</v>
      </c>
      <c r="K439" s="184" t="s">
        <v>177</v>
      </c>
      <c r="L439" s="42"/>
      <c r="M439" s="189" t="s">
        <v>79</v>
      </c>
      <c r="N439" s="190" t="s">
        <v>51</v>
      </c>
      <c r="O439" s="67"/>
      <c r="P439" s="191">
        <f>O439*H439</f>
        <v>0</v>
      </c>
      <c r="Q439" s="191">
        <v>0</v>
      </c>
      <c r="R439" s="191">
        <f>Q439*H439</f>
        <v>0</v>
      </c>
      <c r="S439" s="191">
        <v>0</v>
      </c>
      <c r="T439" s="192">
        <f>S439*H439</f>
        <v>0</v>
      </c>
      <c r="U439" s="37"/>
      <c r="V439" s="37"/>
      <c r="W439" s="37"/>
      <c r="X439" s="37"/>
      <c r="Y439" s="37"/>
      <c r="Z439" s="37"/>
      <c r="AA439" s="37"/>
      <c r="AB439" s="37"/>
      <c r="AC439" s="37"/>
      <c r="AD439" s="37"/>
      <c r="AE439" s="37"/>
      <c r="AR439" s="193" t="s">
        <v>178</v>
      </c>
      <c r="AT439" s="193" t="s">
        <v>173</v>
      </c>
      <c r="AU439" s="193" t="s">
        <v>90</v>
      </c>
      <c r="AY439" s="19" t="s">
        <v>171</v>
      </c>
      <c r="BE439" s="194">
        <f>IF(N439="základní",J439,0)</f>
        <v>0</v>
      </c>
      <c r="BF439" s="194">
        <f>IF(N439="snížená",J439,0)</f>
        <v>0</v>
      </c>
      <c r="BG439" s="194">
        <f>IF(N439="zákl. přenesená",J439,0)</f>
        <v>0</v>
      </c>
      <c r="BH439" s="194">
        <f>IF(N439="sníž. přenesená",J439,0)</f>
        <v>0</v>
      </c>
      <c r="BI439" s="194">
        <f>IF(N439="nulová",J439,0)</f>
        <v>0</v>
      </c>
      <c r="BJ439" s="19" t="s">
        <v>88</v>
      </c>
      <c r="BK439" s="194">
        <f>ROUND(I439*H439,2)</f>
        <v>0</v>
      </c>
      <c r="BL439" s="19" t="s">
        <v>178</v>
      </c>
      <c r="BM439" s="193" t="s">
        <v>1448</v>
      </c>
    </row>
    <row r="440" spans="1:65" s="13" customFormat="1" x14ac:dyDescent="0.2">
      <c r="B440" s="195"/>
      <c r="C440" s="196"/>
      <c r="D440" s="197" t="s">
        <v>180</v>
      </c>
      <c r="E440" s="198" t="s">
        <v>79</v>
      </c>
      <c r="F440" s="199" t="s">
        <v>1155</v>
      </c>
      <c r="G440" s="196"/>
      <c r="H440" s="198" t="s">
        <v>79</v>
      </c>
      <c r="I440" s="200"/>
      <c r="J440" s="196"/>
      <c r="K440" s="196"/>
      <c r="L440" s="201"/>
      <c r="M440" s="202"/>
      <c r="N440" s="203"/>
      <c r="O440" s="203"/>
      <c r="P440" s="203"/>
      <c r="Q440" s="203"/>
      <c r="R440" s="203"/>
      <c r="S440" s="203"/>
      <c r="T440" s="204"/>
      <c r="AT440" s="205" t="s">
        <v>180</v>
      </c>
      <c r="AU440" s="205" t="s">
        <v>90</v>
      </c>
      <c r="AV440" s="13" t="s">
        <v>88</v>
      </c>
      <c r="AW440" s="13" t="s">
        <v>42</v>
      </c>
      <c r="AX440" s="13" t="s">
        <v>81</v>
      </c>
      <c r="AY440" s="205" t="s">
        <v>171</v>
      </c>
    </row>
    <row r="441" spans="1:65" s="14" customFormat="1" x14ac:dyDescent="0.2">
      <c r="B441" s="206"/>
      <c r="C441" s="207"/>
      <c r="D441" s="197" t="s">
        <v>180</v>
      </c>
      <c r="E441" s="208" t="s">
        <v>79</v>
      </c>
      <c r="F441" s="209" t="s">
        <v>1449</v>
      </c>
      <c r="G441" s="207"/>
      <c r="H441" s="210">
        <v>2778.56</v>
      </c>
      <c r="I441" s="211"/>
      <c r="J441" s="207"/>
      <c r="K441" s="207"/>
      <c r="L441" s="212"/>
      <c r="M441" s="213"/>
      <c r="N441" s="214"/>
      <c r="O441" s="214"/>
      <c r="P441" s="214"/>
      <c r="Q441" s="214"/>
      <c r="R441" s="214"/>
      <c r="S441" s="214"/>
      <c r="T441" s="215"/>
      <c r="AT441" s="216" t="s">
        <v>180</v>
      </c>
      <c r="AU441" s="216" t="s">
        <v>90</v>
      </c>
      <c r="AV441" s="14" t="s">
        <v>90</v>
      </c>
      <c r="AW441" s="14" t="s">
        <v>42</v>
      </c>
      <c r="AX441" s="14" t="s">
        <v>81</v>
      </c>
      <c r="AY441" s="216" t="s">
        <v>171</v>
      </c>
    </row>
    <row r="442" spans="1:65" s="14" customFormat="1" x14ac:dyDescent="0.2">
      <c r="B442" s="206"/>
      <c r="C442" s="207"/>
      <c r="D442" s="197" t="s">
        <v>180</v>
      </c>
      <c r="E442" s="208" t="s">
        <v>79</v>
      </c>
      <c r="F442" s="209" t="s">
        <v>1450</v>
      </c>
      <c r="G442" s="207"/>
      <c r="H442" s="210">
        <v>106.482</v>
      </c>
      <c r="I442" s="211"/>
      <c r="J442" s="207"/>
      <c r="K442" s="207"/>
      <c r="L442" s="212"/>
      <c r="M442" s="213"/>
      <c r="N442" s="214"/>
      <c r="O442" s="214"/>
      <c r="P442" s="214"/>
      <c r="Q442" s="214"/>
      <c r="R442" s="214"/>
      <c r="S442" s="214"/>
      <c r="T442" s="215"/>
      <c r="AT442" s="216" t="s">
        <v>180</v>
      </c>
      <c r="AU442" s="216" t="s">
        <v>90</v>
      </c>
      <c r="AV442" s="14" t="s">
        <v>90</v>
      </c>
      <c r="AW442" s="14" t="s">
        <v>42</v>
      </c>
      <c r="AX442" s="14" t="s">
        <v>81</v>
      </c>
      <c r="AY442" s="216" t="s">
        <v>171</v>
      </c>
    </row>
    <row r="443" spans="1:65" s="15" customFormat="1" x14ac:dyDescent="0.2">
      <c r="B443" s="217"/>
      <c r="C443" s="218"/>
      <c r="D443" s="197" t="s">
        <v>180</v>
      </c>
      <c r="E443" s="219" t="s">
        <v>79</v>
      </c>
      <c r="F443" s="220" t="s">
        <v>183</v>
      </c>
      <c r="G443" s="218"/>
      <c r="H443" s="221">
        <v>2885.0419999999999</v>
      </c>
      <c r="I443" s="222"/>
      <c r="J443" s="218"/>
      <c r="K443" s="218"/>
      <c r="L443" s="223"/>
      <c r="M443" s="224"/>
      <c r="N443" s="225"/>
      <c r="O443" s="225"/>
      <c r="P443" s="225"/>
      <c r="Q443" s="225"/>
      <c r="R443" s="225"/>
      <c r="S443" s="225"/>
      <c r="T443" s="226"/>
      <c r="AT443" s="227" t="s">
        <v>180</v>
      </c>
      <c r="AU443" s="227" t="s">
        <v>90</v>
      </c>
      <c r="AV443" s="15" t="s">
        <v>178</v>
      </c>
      <c r="AW443" s="15" t="s">
        <v>42</v>
      </c>
      <c r="AX443" s="15" t="s">
        <v>88</v>
      </c>
      <c r="AY443" s="227" t="s">
        <v>171</v>
      </c>
    </row>
    <row r="444" spans="1:65" s="2" customFormat="1" ht="24.2" customHeight="1" x14ac:dyDescent="0.2">
      <c r="A444" s="37"/>
      <c r="B444" s="38"/>
      <c r="C444" s="182" t="s">
        <v>385</v>
      </c>
      <c r="D444" s="182" t="s">
        <v>173</v>
      </c>
      <c r="E444" s="183" t="s">
        <v>1451</v>
      </c>
      <c r="F444" s="184" t="s">
        <v>1452</v>
      </c>
      <c r="G444" s="185" t="s">
        <v>119</v>
      </c>
      <c r="H444" s="186">
        <v>4214.4309999999996</v>
      </c>
      <c r="I444" s="187"/>
      <c r="J444" s="188">
        <f>ROUND(I444*H444,2)</f>
        <v>0</v>
      </c>
      <c r="K444" s="184" t="s">
        <v>196</v>
      </c>
      <c r="L444" s="42"/>
      <c r="M444" s="189" t="s">
        <v>79</v>
      </c>
      <c r="N444" s="190" t="s">
        <v>51</v>
      </c>
      <c r="O444" s="67"/>
      <c r="P444" s="191">
        <f>O444*H444</f>
        <v>0</v>
      </c>
      <c r="Q444" s="191">
        <v>0</v>
      </c>
      <c r="R444" s="191">
        <f>Q444*H444</f>
        <v>0</v>
      </c>
      <c r="S444" s="191">
        <v>0</v>
      </c>
      <c r="T444" s="192">
        <f>S444*H444</f>
        <v>0</v>
      </c>
      <c r="U444" s="37"/>
      <c r="V444" s="37"/>
      <c r="W444" s="37"/>
      <c r="X444" s="37"/>
      <c r="Y444" s="37"/>
      <c r="Z444" s="37"/>
      <c r="AA444" s="37"/>
      <c r="AB444" s="37"/>
      <c r="AC444" s="37"/>
      <c r="AD444" s="37"/>
      <c r="AE444" s="37"/>
      <c r="AR444" s="193" t="s">
        <v>178</v>
      </c>
      <c r="AT444" s="193" t="s">
        <v>173</v>
      </c>
      <c r="AU444" s="193" t="s">
        <v>90</v>
      </c>
      <c r="AY444" s="19" t="s">
        <v>171</v>
      </c>
      <c r="BE444" s="194">
        <f>IF(N444="základní",J444,0)</f>
        <v>0</v>
      </c>
      <c r="BF444" s="194">
        <f>IF(N444="snížená",J444,0)</f>
        <v>0</v>
      </c>
      <c r="BG444" s="194">
        <f>IF(N444="zákl. přenesená",J444,0)</f>
        <v>0</v>
      </c>
      <c r="BH444" s="194">
        <f>IF(N444="sníž. přenesená",J444,0)</f>
        <v>0</v>
      </c>
      <c r="BI444" s="194">
        <f>IF(N444="nulová",J444,0)</f>
        <v>0</v>
      </c>
      <c r="BJ444" s="19" t="s">
        <v>88</v>
      </c>
      <c r="BK444" s="194">
        <f>ROUND(I444*H444,2)</f>
        <v>0</v>
      </c>
      <c r="BL444" s="19" t="s">
        <v>178</v>
      </c>
      <c r="BM444" s="193" t="s">
        <v>1453</v>
      </c>
    </row>
    <row r="445" spans="1:65" s="2" customFormat="1" x14ac:dyDescent="0.2">
      <c r="A445" s="37"/>
      <c r="B445" s="38"/>
      <c r="C445" s="39"/>
      <c r="D445" s="228" t="s">
        <v>198</v>
      </c>
      <c r="E445" s="39"/>
      <c r="F445" s="229" t="s">
        <v>1454</v>
      </c>
      <c r="G445" s="39"/>
      <c r="H445" s="39"/>
      <c r="I445" s="230"/>
      <c r="J445" s="39"/>
      <c r="K445" s="39"/>
      <c r="L445" s="42"/>
      <c r="M445" s="231"/>
      <c r="N445" s="232"/>
      <c r="O445" s="67"/>
      <c r="P445" s="67"/>
      <c r="Q445" s="67"/>
      <c r="R445" s="67"/>
      <c r="S445" s="67"/>
      <c r="T445" s="68"/>
      <c r="U445" s="37"/>
      <c r="V445" s="37"/>
      <c r="W445" s="37"/>
      <c r="X445" s="37"/>
      <c r="Y445" s="37"/>
      <c r="Z445" s="37"/>
      <c r="AA445" s="37"/>
      <c r="AB445" s="37"/>
      <c r="AC445" s="37"/>
      <c r="AD445" s="37"/>
      <c r="AE445" s="37"/>
      <c r="AT445" s="19" t="s">
        <v>198</v>
      </c>
      <c r="AU445" s="19" t="s">
        <v>90</v>
      </c>
    </row>
    <row r="446" spans="1:65" s="13" customFormat="1" x14ac:dyDescent="0.2">
      <c r="B446" s="195"/>
      <c r="C446" s="196"/>
      <c r="D446" s="197" t="s">
        <v>180</v>
      </c>
      <c r="E446" s="198" t="s">
        <v>79</v>
      </c>
      <c r="F446" s="199" t="s">
        <v>1155</v>
      </c>
      <c r="G446" s="196"/>
      <c r="H446" s="198" t="s">
        <v>79</v>
      </c>
      <c r="I446" s="200"/>
      <c r="J446" s="196"/>
      <c r="K446" s="196"/>
      <c r="L446" s="201"/>
      <c r="M446" s="202"/>
      <c r="N446" s="203"/>
      <c r="O446" s="203"/>
      <c r="P446" s="203"/>
      <c r="Q446" s="203"/>
      <c r="R446" s="203"/>
      <c r="S446" s="203"/>
      <c r="T446" s="204"/>
      <c r="AT446" s="205" t="s">
        <v>180</v>
      </c>
      <c r="AU446" s="205" t="s">
        <v>90</v>
      </c>
      <c r="AV446" s="13" t="s">
        <v>88</v>
      </c>
      <c r="AW446" s="13" t="s">
        <v>42</v>
      </c>
      <c r="AX446" s="13" t="s">
        <v>81</v>
      </c>
      <c r="AY446" s="205" t="s">
        <v>171</v>
      </c>
    </row>
    <row r="447" spans="1:65" s="14" customFormat="1" x14ac:dyDescent="0.2">
      <c r="B447" s="206"/>
      <c r="C447" s="207"/>
      <c r="D447" s="197" t="s">
        <v>180</v>
      </c>
      <c r="E447" s="208" t="s">
        <v>79</v>
      </c>
      <c r="F447" s="209" t="s">
        <v>772</v>
      </c>
      <c r="G447" s="207"/>
      <c r="H447" s="210">
        <v>1329.3889999999999</v>
      </c>
      <c r="I447" s="211"/>
      <c r="J447" s="207"/>
      <c r="K447" s="207"/>
      <c r="L447" s="212"/>
      <c r="M447" s="213"/>
      <c r="N447" s="214"/>
      <c r="O447" s="214"/>
      <c r="P447" s="214"/>
      <c r="Q447" s="214"/>
      <c r="R447" s="214"/>
      <c r="S447" s="214"/>
      <c r="T447" s="215"/>
      <c r="AT447" s="216" t="s">
        <v>180</v>
      </c>
      <c r="AU447" s="216" t="s">
        <v>90</v>
      </c>
      <c r="AV447" s="14" t="s">
        <v>90</v>
      </c>
      <c r="AW447" s="14" t="s">
        <v>42</v>
      </c>
      <c r="AX447" s="14" t="s">
        <v>81</v>
      </c>
      <c r="AY447" s="216" t="s">
        <v>171</v>
      </c>
    </row>
    <row r="448" spans="1:65" s="14" customFormat="1" x14ac:dyDescent="0.2">
      <c r="B448" s="206"/>
      <c r="C448" s="207"/>
      <c r="D448" s="197" t="s">
        <v>180</v>
      </c>
      <c r="E448" s="208" t="s">
        <v>79</v>
      </c>
      <c r="F448" s="209" t="s">
        <v>1449</v>
      </c>
      <c r="G448" s="207"/>
      <c r="H448" s="210">
        <v>2778.56</v>
      </c>
      <c r="I448" s="211"/>
      <c r="J448" s="207"/>
      <c r="K448" s="207"/>
      <c r="L448" s="212"/>
      <c r="M448" s="213"/>
      <c r="N448" s="214"/>
      <c r="O448" s="214"/>
      <c r="P448" s="214"/>
      <c r="Q448" s="214"/>
      <c r="R448" s="214"/>
      <c r="S448" s="214"/>
      <c r="T448" s="215"/>
      <c r="AT448" s="216" t="s">
        <v>180</v>
      </c>
      <c r="AU448" s="216" t="s">
        <v>90</v>
      </c>
      <c r="AV448" s="14" t="s">
        <v>90</v>
      </c>
      <c r="AW448" s="14" t="s">
        <v>42</v>
      </c>
      <c r="AX448" s="14" t="s">
        <v>81</v>
      </c>
      <c r="AY448" s="216" t="s">
        <v>171</v>
      </c>
    </row>
    <row r="449" spans="1:65" s="14" customFormat="1" x14ac:dyDescent="0.2">
      <c r="B449" s="206"/>
      <c r="C449" s="207"/>
      <c r="D449" s="197" t="s">
        <v>180</v>
      </c>
      <c r="E449" s="208" t="s">
        <v>79</v>
      </c>
      <c r="F449" s="209" t="s">
        <v>1450</v>
      </c>
      <c r="G449" s="207"/>
      <c r="H449" s="210">
        <v>106.482</v>
      </c>
      <c r="I449" s="211"/>
      <c r="J449" s="207"/>
      <c r="K449" s="207"/>
      <c r="L449" s="212"/>
      <c r="M449" s="213"/>
      <c r="N449" s="214"/>
      <c r="O449" s="214"/>
      <c r="P449" s="214"/>
      <c r="Q449" s="214"/>
      <c r="R449" s="214"/>
      <c r="S449" s="214"/>
      <c r="T449" s="215"/>
      <c r="AT449" s="216" t="s">
        <v>180</v>
      </c>
      <c r="AU449" s="216" t="s">
        <v>90</v>
      </c>
      <c r="AV449" s="14" t="s">
        <v>90</v>
      </c>
      <c r="AW449" s="14" t="s">
        <v>42</v>
      </c>
      <c r="AX449" s="14" t="s">
        <v>81</v>
      </c>
      <c r="AY449" s="216" t="s">
        <v>171</v>
      </c>
    </row>
    <row r="450" spans="1:65" s="15" customFormat="1" x14ac:dyDescent="0.2">
      <c r="B450" s="217"/>
      <c r="C450" s="218"/>
      <c r="D450" s="197" t="s">
        <v>180</v>
      </c>
      <c r="E450" s="219" t="s">
        <v>79</v>
      </c>
      <c r="F450" s="220" t="s">
        <v>183</v>
      </c>
      <c r="G450" s="218"/>
      <c r="H450" s="221">
        <v>4214.4309999999996</v>
      </c>
      <c r="I450" s="222"/>
      <c r="J450" s="218"/>
      <c r="K450" s="218"/>
      <c r="L450" s="223"/>
      <c r="M450" s="224"/>
      <c r="N450" s="225"/>
      <c r="O450" s="225"/>
      <c r="P450" s="225"/>
      <c r="Q450" s="225"/>
      <c r="R450" s="225"/>
      <c r="S450" s="225"/>
      <c r="T450" s="226"/>
      <c r="AT450" s="227" t="s">
        <v>180</v>
      </c>
      <c r="AU450" s="227" t="s">
        <v>90</v>
      </c>
      <c r="AV450" s="15" t="s">
        <v>178</v>
      </c>
      <c r="AW450" s="15" t="s">
        <v>42</v>
      </c>
      <c r="AX450" s="15" t="s">
        <v>88</v>
      </c>
      <c r="AY450" s="227" t="s">
        <v>171</v>
      </c>
    </row>
    <row r="451" spans="1:65" s="2" customFormat="1" ht="24.2" customHeight="1" x14ac:dyDescent="0.2">
      <c r="A451" s="37"/>
      <c r="B451" s="38"/>
      <c r="C451" s="182" t="s">
        <v>398</v>
      </c>
      <c r="D451" s="182" t="s">
        <v>173</v>
      </c>
      <c r="E451" s="183" t="s">
        <v>635</v>
      </c>
      <c r="F451" s="184" t="s">
        <v>636</v>
      </c>
      <c r="G451" s="185" t="s">
        <v>119</v>
      </c>
      <c r="H451" s="186">
        <v>4214.4309999999996</v>
      </c>
      <c r="I451" s="187"/>
      <c r="J451" s="188">
        <f>ROUND(I451*H451,2)</f>
        <v>0</v>
      </c>
      <c r="K451" s="184" t="s">
        <v>196</v>
      </c>
      <c r="L451" s="42"/>
      <c r="M451" s="189" t="s">
        <v>79</v>
      </c>
      <c r="N451" s="190" t="s">
        <v>51</v>
      </c>
      <c r="O451" s="67"/>
      <c r="P451" s="191">
        <f>O451*H451</f>
        <v>0</v>
      </c>
      <c r="Q451" s="191">
        <v>0</v>
      </c>
      <c r="R451" s="191">
        <f>Q451*H451</f>
        <v>0</v>
      </c>
      <c r="S451" s="191">
        <v>0</v>
      </c>
      <c r="T451" s="192">
        <f>S451*H451</f>
        <v>0</v>
      </c>
      <c r="U451" s="37"/>
      <c r="V451" s="37"/>
      <c r="W451" s="37"/>
      <c r="X451" s="37"/>
      <c r="Y451" s="37"/>
      <c r="Z451" s="37"/>
      <c r="AA451" s="37"/>
      <c r="AB451" s="37"/>
      <c r="AC451" s="37"/>
      <c r="AD451" s="37"/>
      <c r="AE451" s="37"/>
      <c r="AR451" s="193" t="s">
        <v>178</v>
      </c>
      <c r="AT451" s="193" t="s">
        <v>173</v>
      </c>
      <c r="AU451" s="193" t="s">
        <v>90</v>
      </c>
      <c r="AY451" s="19" t="s">
        <v>171</v>
      </c>
      <c r="BE451" s="194">
        <f>IF(N451="základní",J451,0)</f>
        <v>0</v>
      </c>
      <c r="BF451" s="194">
        <f>IF(N451="snížená",J451,0)</f>
        <v>0</v>
      </c>
      <c r="BG451" s="194">
        <f>IF(N451="zákl. přenesená",J451,0)</f>
        <v>0</v>
      </c>
      <c r="BH451" s="194">
        <f>IF(N451="sníž. přenesená",J451,0)</f>
        <v>0</v>
      </c>
      <c r="BI451" s="194">
        <f>IF(N451="nulová",J451,0)</f>
        <v>0</v>
      </c>
      <c r="BJ451" s="19" t="s">
        <v>88</v>
      </c>
      <c r="BK451" s="194">
        <f>ROUND(I451*H451,2)</f>
        <v>0</v>
      </c>
      <c r="BL451" s="19" t="s">
        <v>178</v>
      </c>
      <c r="BM451" s="193" t="s">
        <v>1455</v>
      </c>
    </row>
    <row r="452" spans="1:65" s="2" customFormat="1" x14ac:dyDescent="0.2">
      <c r="A452" s="37"/>
      <c r="B452" s="38"/>
      <c r="C452" s="39"/>
      <c r="D452" s="228" t="s">
        <v>198</v>
      </c>
      <c r="E452" s="39"/>
      <c r="F452" s="229" t="s">
        <v>638</v>
      </c>
      <c r="G452" s="39"/>
      <c r="H452" s="39"/>
      <c r="I452" s="230"/>
      <c r="J452" s="39"/>
      <c r="K452" s="39"/>
      <c r="L452" s="42"/>
      <c r="M452" s="231"/>
      <c r="N452" s="232"/>
      <c r="O452" s="67"/>
      <c r="P452" s="67"/>
      <c r="Q452" s="67"/>
      <c r="R452" s="67"/>
      <c r="S452" s="67"/>
      <c r="T452" s="68"/>
      <c r="U452" s="37"/>
      <c r="V452" s="37"/>
      <c r="W452" s="37"/>
      <c r="X452" s="37"/>
      <c r="Y452" s="37"/>
      <c r="Z452" s="37"/>
      <c r="AA452" s="37"/>
      <c r="AB452" s="37"/>
      <c r="AC452" s="37"/>
      <c r="AD452" s="37"/>
      <c r="AE452" s="37"/>
      <c r="AT452" s="19" t="s">
        <v>198</v>
      </c>
      <c r="AU452" s="19" t="s">
        <v>90</v>
      </c>
    </row>
    <row r="453" spans="1:65" s="13" customFormat="1" x14ac:dyDescent="0.2">
      <c r="B453" s="195"/>
      <c r="C453" s="196"/>
      <c r="D453" s="197" t="s">
        <v>180</v>
      </c>
      <c r="E453" s="198" t="s">
        <v>79</v>
      </c>
      <c r="F453" s="199" t="s">
        <v>1155</v>
      </c>
      <c r="G453" s="196"/>
      <c r="H453" s="198" t="s">
        <v>79</v>
      </c>
      <c r="I453" s="200"/>
      <c r="J453" s="196"/>
      <c r="K453" s="196"/>
      <c r="L453" s="201"/>
      <c r="M453" s="202"/>
      <c r="N453" s="203"/>
      <c r="O453" s="203"/>
      <c r="P453" s="203"/>
      <c r="Q453" s="203"/>
      <c r="R453" s="203"/>
      <c r="S453" s="203"/>
      <c r="T453" s="204"/>
      <c r="AT453" s="205" t="s">
        <v>180</v>
      </c>
      <c r="AU453" s="205" t="s">
        <v>90</v>
      </c>
      <c r="AV453" s="13" t="s">
        <v>88</v>
      </c>
      <c r="AW453" s="13" t="s">
        <v>42</v>
      </c>
      <c r="AX453" s="13" t="s">
        <v>81</v>
      </c>
      <c r="AY453" s="205" t="s">
        <v>171</v>
      </c>
    </row>
    <row r="454" spans="1:65" s="14" customFormat="1" x14ac:dyDescent="0.2">
      <c r="B454" s="206"/>
      <c r="C454" s="207"/>
      <c r="D454" s="197" t="s">
        <v>180</v>
      </c>
      <c r="E454" s="208" t="s">
        <v>79</v>
      </c>
      <c r="F454" s="209" t="s">
        <v>1456</v>
      </c>
      <c r="G454" s="207"/>
      <c r="H454" s="210">
        <v>1329.3889999999999</v>
      </c>
      <c r="I454" s="211"/>
      <c r="J454" s="207"/>
      <c r="K454" s="207"/>
      <c r="L454" s="212"/>
      <c r="M454" s="213"/>
      <c r="N454" s="214"/>
      <c r="O454" s="214"/>
      <c r="P454" s="214"/>
      <c r="Q454" s="214"/>
      <c r="R454" s="214"/>
      <c r="S454" s="214"/>
      <c r="T454" s="215"/>
      <c r="AT454" s="216" t="s">
        <v>180</v>
      </c>
      <c r="AU454" s="216" t="s">
        <v>90</v>
      </c>
      <c r="AV454" s="14" t="s">
        <v>90</v>
      </c>
      <c r="AW454" s="14" t="s">
        <v>42</v>
      </c>
      <c r="AX454" s="14" t="s">
        <v>81</v>
      </c>
      <c r="AY454" s="216" t="s">
        <v>171</v>
      </c>
    </row>
    <row r="455" spans="1:65" s="14" customFormat="1" x14ac:dyDescent="0.2">
      <c r="B455" s="206"/>
      <c r="C455" s="207"/>
      <c r="D455" s="197" t="s">
        <v>180</v>
      </c>
      <c r="E455" s="208" t="s">
        <v>79</v>
      </c>
      <c r="F455" s="209" t="s">
        <v>1457</v>
      </c>
      <c r="G455" s="207"/>
      <c r="H455" s="210">
        <v>2778.56</v>
      </c>
      <c r="I455" s="211"/>
      <c r="J455" s="207"/>
      <c r="K455" s="207"/>
      <c r="L455" s="212"/>
      <c r="M455" s="213"/>
      <c r="N455" s="214"/>
      <c r="O455" s="214"/>
      <c r="P455" s="214"/>
      <c r="Q455" s="214"/>
      <c r="R455" s="214"/>
      <c r="S455" s="214"/>
      <c r="T455" s="215"/>
      <c r="AT455" s="216" t="s">
        <v>180</v>
      </c>
      <c r="AU455" s="216" t="s">
        <v>90</v>
      </c>
      <c r="AV455" s="14" t="s">
        <v>90</v>
      </c>
      <c r="AW455" s="14" t="s">
        <v>42</v>
      </c>
      <c r="AX455" s="14" t="s">
        <v>81</v>
      </c>
      <c r="AY455" s="216" t="s">
        <v>171</v>
      </c>
    </row>
    <row r="456" spans="1:65" s="14" customFormat="1" x14ac:dyDescent="0.2">
      <c r="B456" s="206"/>
      <c r="C456" s="207"/>
      <c r="D456" s="197" t="s">
        <v>180</v>
      </c>
      <c r="E456" s="208" t="s">
        <v>79</v>
      </c>
      <c r="F456" s="209" t="s">
        <v>1458</v>
      </c>
      <c r="G456" s="207"/>
      <c r="H456" s="210">
        <v>106.482</v>
      </c>
      <c r="I456" s="211"/>
      <c r="J456" s="207"/>
      <c r="K456" s="207"/>
      <c r="L456" s="212"/>
      <c r="M456" s="213"/>
      <c r="N456" s="214"/>
      <c r="O456" s="214"/>
      <c r="P456" s="214"/>
      <c r="Q456" s="214"/>
      <c r="R456" s="214"/>
      <c r="S456" s="214"/>
      <c r="T456" s="215"/>
      <c r="AT456" s="216" t="s">
        <v>180</v>
      </c>
      <c r="AU456" s="216" t="s">
        <v>90</v>
      </c>
      <c r="AV456" s="14" t="s">
        <v>90</v>
      </c>
      <c r="AW456" s="14" t="s">
        <v>42</v>
      </c>
      <c r="AX456" s="14" t="s">
        <v>81</v>
      </c>
      <c r="AY456" s="216" t="s">
        <v>171</v>
      </c>
    </row>
    <row r="457" spans="1:65" s="15" customFormat="1" x14ac:dyDescent="0.2">
      <c r="B457" s="217"/>
      <c r="C457" s="218"/>
      <c r="D457" s="197" t="s">
        <v>180</v>
      </c>
      <c r="E457" s="219" t="s">
        <v>79</v>
      </c>
      <c r="F457" s="220" t="s">
        <v>183</v>
      </c>
      <c r="G457" s="218"/>
      <c r="H457" s="221">
        <v>4214.4309999999996</v>
      </c>
      <c r="I457" s="222"/>
      <c r="J457" s="218"/>
      <c r="K457" s="218"/>
      <c r="L457" s="223"/>
      <c r="M457" s="224"/>
      <c r="N457" s="225"/>
      <c r="O457" s="225"/>
      <c r="P457" s="225"/>
      <c r="Q457" s="225"/>
      <c r="R457" s="225"/>
      <c r="S457" s="225"/>
      <c r="T457" s="226"/>
      <c r="AT457" s="227" t="s">
        <v>180</v>
      </c>
      <c r="AU457" s="227" t="s">
        <v>90</v>
      </c>
      <c r="AV457" s="15" t="s">
        <v>178</v>
      </c>
      <c r="AW457" s="15" t="s">
        <v>42</v>
      </c>
      <c r="AX457" s="15" t="s">
        <v>88</v>
      </c>
      <c r="AY457" s="227" t="s">
        <v>171</v>
      </c>
    </row>
    <row r="458" spans="1:65" s="2" customFormat="1" ht="24.2" customHeight="1" x14ac:dyDescent="0.2">
      <c r="A458" s="37"/>
      <c r="B458" s="38"/>
      <c r="C458" s="182" t="s">
        <v>407</v>
      </c>
      <c r="D458" s="182" t="s">
        <v>173</v>
      </c>
      <c r="E458" s="183" t="s">
        <v>1459</v>
      </c>
      <c r="F458" s="184" t="s">
        <v>784</v>
      </c>
      <c r="G458" s="185" t="s">
        <v>119</v>
      </c>
      <c r="H458" s="186">
        <v>1329.3889999999999</v>
      </c>
      <c r="I458" s="187"/>
      <c r="J458" s="188">
        <f>ROUND(I458*H458,2)</f>
        <v>0</v>
      </c>
      <c r="K458" s="184" t="s">
        <v>196</v>
      </c>
      <c r="L458" s="42"/>
      <c r="M458" s="189" t="s">
        <v>79</v>
      </c>
      <c r="N458" s="190" t="s">
        <v>51</v>
      </c>
      <c r="O458" s="67"/>
      <c r="P458" s="191">
        <f>O458*H458</f>
        <v>0</v>
      </c>
      <c r="Q458" s="191">
        <v>0</v>
      </c>
      <c r="R458" s="191">
        <f>Q458*H458</f>
        <v>0</v>
      </c>
      <c r="S458" s="191">
        <v>0</v>
      </c>
      <c r="T458" s="192">
        <f>S458*H458</f>
        <v>0</v>
      </c>
      <c r="U458" s="37"/>
      <c r="V458" s="37"/>
      <c r="W458" s="37"/>
      <c r="X458" s="37"/>
      <c r="Y458" s="37"/>
      <c r="Z458" s="37"/>
      <c r="AA458" s="37"/>
      <c r="AB458" s="37"/>
      <c r="AC458" s="37"/>
      <c r="AD458" s="37"/>
      <c r="AE458" s="37"/>
      <c r="AR458" s="193" t="s">
        <v>178</v>
      </c>
      <c r="AT458" s="193" t="s">
        <v>173</v>
      </c>
      <c r="AU458" s="193" t="s">
        <v>90</v>
      </c>
      <c r="AY458" s="19" t="s">
        <v>171</v>
      </c>
      <c r="BE458" s="194">
        <f>IF(N458="základní",J458,0)</f>
        <v>0</v>
      </c>
      <c r="BF458" s="194">
        <f>IF(N458="snížená",J458,0)</f>
        <v>0</v>
      </c>
      <c r="BG458" s="194">
        <f>IF(N458="zákl. přenesená",J458,0)</f>
        <v>0</v>
      </c>
      <c r="BH458" s="194">
        <f>IF(N458="sníž. přenesená",J458,0)</f>
        <v>0</v>
      </c>
      <c r="BI458" s="194">
        <f>IF(N458="nulová",J458,0)</f>
        <v>0</v>
      </c>
      <c r="BJ458" s="19" t="s">
        <v>88</v>
      </c>
      <c r="BK458" s="194">
        <f>ROUND(I458*H458,2)</f>
        <v>0</v>
      </c>
      <c r="BL458" s="19" t="s">
        <v>178</v>
      </c>
      <c r="BM458" s="193" t="s">
        <v>1460</v>
      </c>
    </row>
    <row r="459" spans="1:65" s="2" customFormat="1" x14ac:dyDescent="0.2">
      <c r="A459" s="37"/>
      <c r="B459" s="38"/>
      <c r="C459" s="39"/>
      <c r="D459" s="228" t="s">
        <v>198</v>
      </c>
      <c r="E459" s="39"/>
      <c r="F459" s="229" t="s">
        <v>1461</v>
      </c>
      <c r="G459" s="39"/>
      <c r="H459" s="39"/>
      <c r="I459" s="230"/>
      <c r="J459" s="39"/>
      <c r="K459" s="39"/>
      <c r="L459" s="42"/>
      <c r="M459" s="231"/>
      <c r="N459" s="232"/>
      <c r="O459" s="67"/>
      <c r="P459" s="67"/>
      <c r="Q459" s="67"/>
      <c r="R459" s="67"/>
      <c r="S459" s="67"/>
      <c r="T459" s="68"/>
      <c r="U459" s="37"/>
      <c r="V459" s="37"/>
      <c r="W459" s="37"/>
      <c r="X459" s="37"/>
      <c r="Y459" s="37"/>
      <c r="Z459" s="37"/>
      <c r="AA459" s="37"/>
      <c r="AB459" s="37"/>
      <c r="AC459" s="37"/>
      <c r="AD459" s="37"/>
      <c r="AE459" s="37"/>
      <c r="AT459" s="19" t="s">
        <v>198</v>
      </c>
      <c r="AU459" s="19" t="s">
        <v>90</v>
      </c>
    </row>
    <row r="460" spans="1:65" s="13" customFormat="1" x14ac:dyDescent="0.2">
      <c r="B460" s="195"/>
      <c r="C460" s="196"/>
      <c r="D460" s="197" t="s">
        <v>180</v>
      </c>
      <c r="E460" s="198" t="s">
        <v>79</v>
      </c>
      <c r="F460" s="199" t="s">
        <v>1155</v>
      </c>
      <c r="G460" s="196"/>
      <c r="H460" s="198" t="s">
        <v>79</v>
      </c>
      <c r="I460" s="200"/>
      <c r="J460" s="196"/>
      <c r="K460" s="196"/>
      <c r="L460" s="201"/>
      <c r="M460" s="202"/>
      <c r="N460" s="203"/>
      <c r="O460" s="203"/>
      <c r="P460" s="203"/>
      <c r="Q460" s="203"/>
      <c r="R460" s="203"/>
      <c r="S460" s="203"/>
      <c r="T460" s="204"/>
      <c r="AT460" s="205" t="s">
        <v>180</v>
      </c>
      <c r="AU460" s="205" t="s">
        <v>90</v>
      </c>
      <c r="AV460" s="13" t="s">
        <v>88</v>
      </c>
      <c r="AW460" s="13" t="s">
        <v>42</v>
      </c>
      <c r="AX460" s="13" t="s">
        <v>81</v>
      </c>
      <c r="AY460" s="205" t="s">
        <v>171</v>
      </c>
    </row>
    <row r="461" spans="1:65" s="14" customFormat="1" x14ac:dyDescent="0.2">
      <c r="B461" s="206"/>
      <c r="C461" s="207"/>
      <c r="D461" s="197" t="s">
        <v>180</v>
      </c>
      <c r="E461" s="208" t="s">
        <v>79</v>
      </c>
      <c r="F461" s="209" t="s">
        <v>1147</v>
      </c>
      <c r="G461" s="207"/>
      <c r="H461" s="210">
        <v>2170.75</v>
      </c>
      <c r="I461" s="211"/>
      <c r="J461" s="207"/>
      <c r="K461" s="207"/>
      <c r="L461" s="212"/>
      <c r="M461" s="213"/>
      <c r="N461" s="214"/>
      <c r="O461" s="214"/>
      <c r="P461" s="214"/>
      <c r="Q461" s="214"/>
      <c r="R461" s="214"/>
      <c r="S461" s="214"/>
      <c r="T461" s="215"/>
      <c r="AT461" s="216" t="s">
        <v>180</v>
      </c>
      <c r="AU461" s="216" t="s">
        <v>90</v>
      </c>
      <c r="AV461" s="14" t="s">
        <v>90</v>
      </c>
      <c r="AW461" s="14" t="s">
        <v>42</v>
      </c>
      <c r="AX461" s="14" t="s">
        <v>81</v>
      </c>
      <c r="AY461" s="216" t="s">
        <v>171</v>
      </c>
    </row>
    <row r="462" spans="1:65" s="13" customFormat="1" x14ac:dyDescent="0.2">
      <c r="B462" s="195"/>
      <c r="C462" s="196"/>
      <c r="D462" s="197" t="s">
        <v>180</v>
      </c>
      <c r="E462" s="198" t="s">
        <v>79</v>
      </c>
      <c r="F462" s="199" t="s">
        <v>1462</v>
      </c>
      <c r="G462" s="196"/>
      <c r="H462" s="198" t="s">
        <v>79</v>
      </c>
      <c r="I462" s="200"/>
      <c r="J462" s="196"/>
      <c r="K462" s="196"/>
      <c r="L462" s="201"/>
      <c r="M462" s="202"/>
      <c r="N462" s="203"/>
      <c r="O462" s="203"/>
      <c r="P462" s="203"/>
      <c r="Q462" s="203"/>
      <c r="R462" s="203"/>
      <c r="S462" s="203"/>
      <c r="T462" s="204"/>
      <c r="AT462" s="205" t="s">
        <v>180</v>
      </c>
      <c r="AU462" s="205" t="s">
        <v>90</v>
      </c>
      <c r="AV462" s="13" t="s">
        <v>88</v>
      </c>
      <c r="AW462" s="13" t="s">
        <v>42</v>
      </c>
      <c r="AX462" s="13" t="s">
        <v>81</v>
      </c>
      <c r="AY462" s="205" t="s">
        <v>171</v>
      </c>
    </row>
    <row r="463" spans="1:65" s="14" customFormat="1" x14ac:dyDescent="0.2">
      <c r="B463" s="206"/>
      <c r="C463" s="207"/>
      <c r="D463" s="197" t="s">
        <v>180</v>
      </c>
      <c r="E463" s="208" t="s">
        <v>79</v>
      </c>
      <c r="F463" s="209" t="s">
        <v>1463</v>
      </c>
      <c r="G463" s="207"/>
      <c r="H463" s="210">
        <v>-79.317999999999998</v>
      </c>
      <c r="I463" s="211"/>
      <c r="J463" s="207"/>
      <c r="K463" s="207"/>
      <c r="L463" s="212"/>
      <c r="M463" s="213"/>
      <c r="N463" s="214"/>
      <c r="O463" s="214"/>
      <c r="P463" s="214"/>
      <c r="Q463" s="214"/>
      <c r="R463" s="214"/>
      <c r="S463" s="214"/>
      <c r="T463" s="215"/>
      <c r="AT463" s="216" t="s">
        <v>180</v>
      </c>
      <c r="AU463" s="216" t="s">
        <v>90</v>
      </c>
      <c r="AV463" s="14" t="s">
        <v>90</v>
      </c>
      <c r="AW463" s="14" t="s">
        <v>42</v>
      </c>
      <c r="AX463" s="14" t="s">
        <v>81</v>
      </c>
      <c r="AY463" s="216" t="s">
        <v>171</v>
      </c>
    </row>
    <row r="464" spans="1:65" s="14" customFormat="1" x14ac:dyDescent="0.2">
      <c r="B464" s="206"/>
      <c r="C464" s="207"/>
      <c r="D464" s="197" t="s">
        <v>180</v>
      </c>
      <c r="E464" s="208" t="s">
        <v>79</v>
      </c>
      <c r="F464" s="209" t="s">
        <v>1464</v>
      </c>
      <c r="G464" s="207"/>
      <c r="H464" s="210">
        <v>-59.488999999999997</v>
      </c>
      <c r="I464" s="211"/>
      <c r="J464" s="207"/>
      <c r="K464" s="207"/>
      <c r="L464" s="212"/>
      <c r="M464" s="213"/>
      <c r="N464" s="214"/>
      <c r="O464" s="214"/>
      <c r="P464" s="214"/>
      <c r="Q464" s="214"/>
      <c r="R464" s="214"/>
      <c r="S464" s="214"/>
      <c r="T464" s="215"/>
      <c r="AT464" s="216" t="s">
        <v>180</v>
      </c>
      <c r="AU464" s="216" t="s">
        <v>90</v>
      </c>
      <c r="AV464" s="14" t="s">
        <v>90</v>
      </c>
      <c r="AW464" s="14" t="s">
        <v>42</v>
      </c>
      <c r="AX464" s="14" t="s">
        <v>81</v>
      </c>
      <c r="AY464" s="216" t="s">
        <v>171</v>
      </c>
    </row>
    <row r="465" spans="1:65" s="14" customFormat="1" x14ac:dyDescent="0.2">
      <c r="B465" s="206"/>
      <c r="C465" s="207"/>
      <c r="D465" s="197" t="s">
        <v>180</v>
      </c>
      <c r="E465" s="208" t="s">
        <v>79</v>
      </c>
      <c r="F465" s="209" t="s">
        <v>1465</v>
      </c>
      <c r="G465" s="207"/>
      <c r="H465" s="210">
        <v>-323.03100000000001</v>
      </c>
      <c r="I465" s="211"/>
      <c r="J465" s="207"/>
      <c r="K465" s="207"/>
      <c r="L465" s="212"/>
      <c r="M465" s="213"/>
      <c r="N465" s="214"/>
      <c r="O465" s="214"/>
      <c r="P465" s="214"/>
      <c r="Q465" s="214"/>
      <c r="R465" s="214"/>
      <c r="S465" s="214"/>
      <c r="T465" s="215"/>
      <c r="AT465" s="216" t="s">
        <v>180</v>
      </c>
      <c r="AU465" s="216" t="s">
        <v>90</v>
      </c>
      <c r="AV465" s="14" t="s">
        <v>90</v>
      </c>
      <c r="AW465" s="14" t="s">
        <v>42</v>
      </c>
      <c r="AX465" s="14" t="s">
        <v>81</v>
      </c>
      <c r="AY465" s="216" t="s">
        <v>171</v>
      </c>
    </row>
    <row r="466" spans="1:65" s="14" customFormat="1" x14ac:dyDescent="0.2">
      <c r="B466" s="206"/>
      <c r="C466" s="207"/>
      <c r="D466" s="197" t="s">
        <v>180</v>
      </c>
      <c r="E466" s="208" t="s">
        <v>79</v>
      </c>
      <c r="F466" s="209" t="s">
        <v>1466</v>
      </c>
      <c r="G466" s="207"/>
      <c r="H466" s="210">
        <v>-9.4139999999999997</v>
      </c>
      <c r="I466" s="211"/>
      <c r="J466" s="207"/>
      <c r="K466" s="207"/>
      <c r="L466" s="212"/>
      <c r="M466" s="213"/>
      <c r="N466" s="214"/>
      <c r="O466" s="214"/>
      <c r="P466" s="214"/>
      <c r="Q466" s="214"/>
      <c r="R466" s="214"/>
      <c r="S466" s="214"/>
      <c r="T466" s="215"/>
      <c r="AT466" s="216" t="s">
        <v>180</v>
      </c>
      <c r="AU466" s="216" t="s">
        <v>90</v>
      </c>
      <c r="AV466" s="14" t="s">
        <v>90</v>
      </c>
      <c r="AW466" s="14" t="s">
        <v>42</v>
      </c>
      <c r="AX466" s="14" t="s">
        <v>81</v>
      </c>
      <c r="AY466" s="216" t="s">
        <v>171</v>
      </c>
    </row>
    <row r="467" spans="1:65" s="14" customFormat="1" x14ac:dyDescent="0.2">
      <c r="B467" s="206"/>
      <c r="C467" s="207"/>
      <c r="D467" s="197" t="s">
        <v>180</v>
      </c>
      <c r="E467" s="208" t="s">
        <v>79</v>
      </c>
      <c r="F467" s="209" t="s">
        <v>1467</v>
      </c>
      <c r="G467" s="207"/>
      <c r="H467" s="210">
        <v>-85.569000000000003</v>
      </c>
      <c r="I467" s="211"/>
      <c r="J467" s="207"/>
      <c r="K467" s="207"/>
      <c r="L467" s="212"/>
      <c r="M467" s="213"/>
      <c r="N467" s="214"/>
      <c r="O467" s="214"/>
      <c r="P467" s="214"/>
      <c r="Q467" s="214"/>
      <c r="R467" s="214"/>
      <c r="S467" s="214"/>
      <c r="T467" s="215"/>
      <c r="AT467" s="216" t="s">
        <v>180</v>
      </c>
      <c r="AU467" s="216" t="s">
        <v>90</v>
      </c>
      <c r="AV467" s="14" t="s">
        <v>90</v>
      </c>
      <c r="AW467" s="14" t="s">
        <v>42</v>
      </c>
      <c r="AX467" s="14" t="s">
        <v>81</v>
      </c>
      <c r="AY467" s="216" t="s">
        <v>171</v>
      </c>
    </row>
    <row r="468" spans="1:65" s="14" customFormat="1" x14ac:dyDescent="0.2">
      <c r="B468" s="206"/>
      <c r="C468" s="207"/>
      <c r="D468" s="197" t="s">
        <v>180</v>
      </c>
      <c r="E468" s="208" t="s">
        <v>79</v>
      </c>
      <c r="F468" s="209" t="s">
        <v>1468</v>
      </c>
      <c r="G468" s="207"/>
      <c r="H468" s="210">
        <v>-245.70599999999999</v>
      </c>
      <c r="I468" s="211"/>
      <c r="J468" s="207"/>
      <c r="K468" s="207"/>
      <c r="L468" s="212"/>
      <c r="M468" s="213"/>
      <c r="N468" s="214"/>
      <c r="O468" s="214"/>
      <c r="P468" s="214"/>
      <c r="Q468" s="214"/>
      <c r="R468" s="214"/>
      <c r="S468" s="214"/>
      <c r="T468" s="215"/>
      <c r="AT468" s="216" t="s">
        <v>180</v>
      </c>
      <c r="AU468" s="216" t="s">
        <v>90</v>
      </c>
      <c r="AV468" s="14" t="s">
        <v>90</v>
      </c>
      <c r="AW468" s="14" t="s">
        <v>42</v>
      </c>
      <c r="AX468" s="14" t="s">
        <v>81</v>
      </c>
      <c r="AY468" s="216" t="s">
        <v>171</v>
      </c>
    </row>
    <row r="469" spans="1:65" s="14" customFormat="1" x14ac:dyDescent="0.2">
      <c r="B469" s="206"/>
      <c r="C469" s="207"/>
      <c r="D469" s="197" t="s">
        <v>180</v>
      </c>
      <c r="E469" s="208" t="s">
        <v>79</v>
      </c>
      <c r="F469" s="209" t="s">
        <v>1469</v>
      </c>
      <c r="G469" s="207"/>
      <c r="H469" s="210">
        <v>-28.623999999999999</v>
      </c>
      <c r="I469" s="211"/>
      <c r="J469" s="207"/>
      <c r="K469" s="207"/>
      <c r="L469" s="212"/>
      <c r="M469" s="213"/>
      <c r="N469" s="214"/>
      <c r="O469" s="214"/>
      <c r="P469" s="214"/>
      <c r="Q469" s="214"/>
      <c r="R469" s="214"/>
      <c r="S469" s="214"/>
      <c r="T469" s="215"/>
      <c r="AT469" s="216" t="s">
        <v>180</v>
      </c>
      <c r="AU469" s="216" t="s">
        <v>90</v>
      </c>
      <c r="AV469" s="14" t="s">
        <v>90</v>
      </c>
      <c r="AW469" s="14" t="s">
        <v>42</v>
      </c>
      <c r="AX469" s="14" t="s">
        <v>81</v>
      </c>
      <c r="AY469" s="216" t="s">
        <v>171</v>
      </c>
    </row>
    <row r="470" spans="1:65" s="14" customFormat="1" x14ac:dyDescent="0.2">
      <c r="B470" s="206"/>
      <c r="C470" s="207"/>
      <c r="D470" s="197" t="s">
        <v>180</v>
      </c>
      <c r="E470" s="208" t="s">
        <v>79</v>
      </c>
      <c r="F470" s="209" t="s">
        <v>1470</v>
      </c>
      <c r="G470" s="207"/>
      <c r="H470" s="210">
        <v>-24.265000000000001</v>
      </c>
      <c r="I470" s="211"/>
      <c r="J470" s="207"/>
      <c r="K470" s="207"/>
      <c r="L470" s="212"/>
      <c r="M470" s="213"/>
      <c r="N470" s="214"/>
      <c r="O470" s="214"/>
      <c r="P470" s="214"/>
      <c r="Q470" s="214"/>
      <c r="R470" s="214"/>
      <c r="S470" s="214"/>
      <c r="T470" s="215"/>
      <c r="AT470" s="216" t="s">
        <v>180</v>
      </c>
      <c r="AU470" s="216" t="s">
        <v>90</v>
      </c>
      <c r="AV470" s="14" t="s">
        <v>90</v>
      </c>
      <c r="AW470" s="14" t="s">
        <v>42</v>
      </c>
      <c r="AX470" s="14" t="s">
        <v>81</v>
      </c>
      <c r="AY470" s="216" t="s">
        <v>171</v>
      </c>
    </row>
    <row r="471" spans="1:65" s="14" customFormat="1" x14ac:dyDescent="0.2">
      <c r="B471" s="206"/>
      <c r="C471" s="207"/>
      <c r="D471" s="197" t="s">
        <v>180</v>
      </c>
      <c r="E471" s="208" t="s">
        <v>79</v>
      </c>
      <c r="F471" s="209" t="s">
        <v>1471</v>
      </c>
      <c r="G471" s="207"/>
      <c r="H471" s="210">
        <v>-90.656000000000006</v>
      </c>
      <c r="I471" s="211"/>
      <c r="J471" s="207"/>
      <c r="K471" s="207"/>
      <c r="L471" s="212"/>
      <c r="M471" s="213"/>
      <c r="N471" s="214"/>
      <c r="O471" s="214"/>
      <c r="P471" s="214"/>
      <c r="Q471" s="214"/>
      <c r="R471" s="214"/>
      <c r="S471" s="214"/>
      <c r="T471" s="215"/>
      <c r="AT471" s="216" t="s">
        <v>180</v>
      </c>
      <c r="AU471" s="216" t="s">
        <v>90</v>
      </c>
      <c r="AV471" s="14" t="s">
        <v>90</v>
      </c>
      <c r="AW471" s="14" t="s">
        <v>42</v>
      </c>
      <c r="AX471" s="14" t="s">
        <v>81</v>
      </c>
      <c r="AY471" s="216" t="s">
        <v>171</v>
      </c>
    </row>
    <row r="472" spans="1:65" s="14" customFormat="1" x14ac:dyDescent="0.2">
      <c r="B472" s="206"/>
      <c r="C472" s="207"/>
      <c r="D472" s="197" t="s">
        <v>180</v>
      </c>
      <c r="E472" s="208" t="s">
        <v>79</v>
      </c>
      <c r="F472" s="209" t="s">
        <v>1472</v>
      </c>
      <c r="G472" s="207"/>
      <c r="H472" s="210">
        <v>-93.986000000000004</v>
      </c>
      <c r="I472" s="211"/>
      <c r="J472" s="207"/>
      <c r="K472" s="207"/>
      <c r="L472" s="212"/>
      <c r="M472" s="213"/>
      <c r="N472" s="214"/>
      <c r="O472" s="214"/>
      <c r="P472" s="214"/>
      <c r="Q472" s="214"/>
      <c r="R472" s="214"/>
      <c r="S472" s="214"/>
      <c r="T472" s="215"/>
      <c r="AT472" s="216" t="s">
        <v>180</v>
      </c>
      <c r="AU472" s="216" t="s">
        <v>90</v>
      </c>
      <c r="AV472" s="14" t="s">
        <v>90</v>
      </c>
      <c r="AW472" s="14" t="s">
        <v>42</v>
      </c>
      <c r="AX472" s="14" t="s">
        <v>81</v>
      </c>
      <c r="AY472" s="216" t="s">
        <v>171</v>
      </c>
    </row>
    <row r="473" spans="1:65" s="14" customFormat="1" x14ac:dyDescent="0.2">
      <c r="B473" s="206"/>
      <c r="C473" s="207"/>
      <c r="D473" s="197" t="s">
        <v>180</v>
      </c>
      <c r="E473" s="208" t="s">
        <v>79</v>
      </c>
      <c r="F473" s="209" t="s">
        <v>1473</v>
      </c>
      <c r="G473" s="207"/>
      <c r="H473" s="210">
        <v>-32</v>
      </c>
      <c r="I473" s="211"/>
      <c r="J473" s="207"/>
      <c r="K473" s="207"/>
      <c r="L473" s="212"/>
      <c r="M473" s="213"/>
      <c r="N473" s="214"/>
      <c r="O473" s="214"/>
      <c r="P473" s="214"/>
      <c r="Q473" s="214"/>
      <c r="R473" s="214"/>
      <c r="S473" s="214"/>
      <c r="T473" s="215"/>
      <c r="AT473" s="216" t="s">
        <v>180</v>
      </c>
      <c r="AU473" s="216" t="s">
        <v>90</v>
      </c>
      <c r="AV473" s="14" t="s">
        <v>90</v>
      </c>
      <c r="AW473" s="14" t="s">
        <v>42</v>
      </c>
      <c r="AX473" s="14" t="s">
        <v>81</v>
      </c>
      <c r="AY473" s="216" t="s">
        <v>171</v>
      </c>
    </row>
    <row r="474" spans="1:65" s="13" customFormat="1" x14ac:dyDescent="0.2">
      <c r="B474" s="195"/>
      <c r="C474" s="196"/>
      <c r="D474" s="197" t="s">
        <v>180</v>
      </c>
      <c r="E474" s="198" t="s">
        <v>79</v>
      </c>
      <c r="F474" s="199" t="s">
        <v>1474</v>
      </c>
      <c r="G474" s="196"/>
      <c r="H474" s="198" t="s">
        <v>79</v>
      </c>
      <c r="I474" s="200"/>
      <c r="J474" s="196"/>
      <c r="K474" s="196"/>
      <c r="L474" s="201"/>
      <c r="M474" s="202"/>
      <c r="N474" s="203"/>
      <c r="O474" s="203"/>
      <c r="P474" s="203"/>
      <c r="Q474" s="203"/>
      <c r="R474" s="203"/>
      <c r="S474" s="203"/>
      <c r="T474" s="204"/>
      <c r="AT474" s="205" t="s">
        <v>180</v>
      </c>
      <c r="AU474" s="205" t="s">
        <v>90</v>
      </c>
      <c r="AV474" s="13" t="s">
        <v>88</v>
      </c>
      <c r="AW474" s="13" t="s">
        <v>42</v>
      </c>
      <c r="AX474" s="13" t="s">
        <v>81</v>
      </c>
      <c r="AY474" s="205" t="s">
        <v>171</v>
      </c>
    </row>
    <row r="475" spans="1:65" s="14" customFormat="1" x14ac:dyDescent="0.2">
      <c r="B475" s="206"/>
      <c r="C475" s="207"/>
      <c r="D475" s="197" t="s">
        <v>180</v>
      </c>
      <c r="E475" s="208" t="s">
        <v>79</v>
      </c>
      <c r="F475" s="209" t="s">
        <v>1475</v>
      </c>
      <c r="G475" s="207"/>
      <c r="H475" s="210">
        <v>109</v>
      </c>
      <c r="I475" s="211"/>
      <c r="J475" s="207"/>
      <c r="K475" s="207"/>
      <c r="L475" s="212"/>
      <c r="M475" s="213"/>
      <c r="N475" s="214"/>
      <c r="O475" s="214"/>
      <c r="P475" s="214"/>
      <c r="Q475" s="214"/>
      <c r="R475" s="214"/>
      <c r="S475" s="214"/>
      <c r="T475" s="215"/>
      <c r="AT475" s="216" t="s">
        <v>180</v>
      </c>
      <c r="AU475" s="216" t="s">
        <v>90</v>
      </c>
      <c r="AV475" s="14" t="s">
        <v>90</v>
      </c>
      <c r="AW475" s="14" t="s">
        <v>42</v>
      </c>
      <c r="AX475" s="14" t="s">
        <v>81</v>
      </c>
      <c r="AY475" s="216" t="s">
        <v>171</v>
      </c>
    </row>
    <row r="476" spans="1:65" s="14" customFormat="1" x14ac:dyDescent="0.2">
      <c r="B476" s="206"/>
      <c r="C476" s="207"/>
      <c r="D476" s="197" t="s">
        <v>180</v>
      </c>
      <c r="E476" s="208" t="s">
        <v>79</v>
      </c>
      <c r="F476" s="209" t="s">
        <v>1476</v>
      </c>
      <c r="G476" s="207"/>
      <c r="H476" s="210">
        <v>121.697</v>
      </c>
      <c r="I476" s="211"/>
      <c r="J476" s="207"/>
      <c r="K476" s="207"/>
      <c r="L476" s="212"/>
      <c r="M476" s="213"/>
      <c r="N476" s="214"/>
      <c r="O476" s="214"/>
      <c r="P476" s="214"/>
      <c r="Q476" s="214"/>
      <c r="R476" s="214"/>
      <c r="S476" s="214"/>
      <c r="T476" s="215"/>
      <c r="AT476" s="216" t="s">
        <v>180</v>
      </c>
      <c r="AU476" s="216" t="s">
        <v>90</v>
      </c>
      <c r="AV476" s="14" t="s">
        <v>90</v>
      </c>
      <c r="AW476" s="14" t="s">
        <v>42</v>
      </c>
      <c r="AX476" s="14" t="s">
        <v>81</v>
      </c>
      <c r="AY476" s="216" t="s">
        <v>171</v>
      </c>
    </row>
    <row r="477" spans="1:65" s="15" customFormat="1" x14ac:dyDescent="0.2">
      <c r="B477" s="217"/>
      <c r="C477" s="218"/>
      <c r="D477" s="197" t="s">
        <v>180</v>
      </c>
      <c r="E477" s="219" t="s">
        <v>740</v>
      </c>
      <c r="F477" s="220" t="s">
        <v>183</v>
      </c>
      <c r="G477" s="218"/>
      <c r="H477" s="221">
        <v>1329.3889999999999</v>
      </c>
      <c r="I477" s="222"/>
      <c r="J477" s="218"/>
      <c r="K477" s="218"/>
      <c r="L477" s="223"/>
      <c r="M477" s="224"/>
      <c r="N477" s="225"/>
      <c r="O477" s="225"/>
      <c r="P477" s="225"/>
      <c r="Q477" s="225"/>
      <c r="R477" s="225"/>
      <c r="S477" s="225"/>
      <c r="T477" s="226"/>
      <c r="AT477" s="227" t="s">
        <v>180</v>
      </c>
      <c r="AU477" s="227" t="s">
        <v>90</v>
      </c>
      <c r="AV477" s="15" t="s">
        <v>178</v>
      </c>
      <c r="AW477" s="15" t="s">
        <v>42</v>
      </c>
      <c r="AX477" s="15" t="s">
        <v>88</v>
      </c>
      <c r="AY477" s="227" t="s">
        <v>171</v>
      </c>
    </row>
    <row r="478" spans="1:65" s="2" customFormat="1" ht="16.5" customHeight="1" x14ac:dyDescent="0.2">
      <c r="A478" s="37"/>
      <c r="B478" s="38"/>
      <c r="C478" s="233" t="s">
        <v>412</v>
      </c>
      <c r="D478" s="233" t="s">
        <v>202</v>
      </c>
      <c r="E478" s="234" t="s">
        <v>1477</v>
      </c>
      <c r="F478" s="235" t="s">
        <v>1478</v>
      </c>
      <c r="G478" s="236" t="s">
        <v>337</v>
      </c>
      <c r="H478" s="237">
        <v>2730.6979999999999</v>
      </c>
      <c r="I478" s="238"/>
      <c r="J478" s="239">
        <f>ROUND(I478*H478,2)</f>
        <v>0</v>
      </c>
      <c r="K478" s="235" t="s">
        <v>196</v>
      </c>
      <c r="L478" s="240"/>
      <c r="M478" s="241" t="s">
        <v>79</v>
      </c>
      <c r="N478" s="242" t="s">
        <v>51</v>
      </c>
      <c r="O478" s="67"/>
      <c r="P478" s="191">
        <f>O478*H478</f>
        <v>0</v>
      </c>
      <c r="Q478" s="191">
        <v>0</v>
      </c>
      <c r="R478" s="191">
        <f>Q478*H478</f>
        <v>0</v>
      </c>
      <c r="S478" s="191">
        <v>0</v>
      </c>
      <c r="T478" s="192">
        <f>S478*H478</f>
        <v>0</v>
      </c>
      <c r="U478" s="37"/>
      <c r="V478" s="37"/>
      <c r="W478" s="37"/>
      <c r="X478" s="37"/>
      <c r="Y478" s="37"/>
      <c r="Z478" s="37"/>
      <c r="AA478" s="37"/>
      <c r="AB478" s="37"/>
      <c r="AC478" s="37"/>
      <c r="AD478" s="37"/>
      <c r="AE478" s="37"/>
      <c r="AR478" s="193" t="s">
        <v>205</v>
      </c>
      <c r="AT478" s="193" t="s">
        <v>202</v>
      </c>
      <c r="AU478" s="193" t="s">
        <v>90</v>
      </c>
      <c r="AY478" s="19" t="s">
        <v>171</v>
      </c>
      <c r="BE478" s="194">
        <f>IF(N478="základní",J478,0)</f>
        <v>0</v>
      </c>
      <c r="BF478" s="194">
        <f>IF(N478="snížená",J478,0)</f>
        <v>0</v>
      </c>
      <c r="BG478" s="194">
        <f>IF(N478="zákl. přenesená",J478,0)</f>
        <v>0</v>
      </c>
      <c r="BH478" s="194">
        <f>IF(N478="sníž. přenesená",J478,0)</f>
        <v>0</v>
      </c>
      <c r="BI478" s="194">
        <f>IF(N478="nulová",J478,0)</f>
        <v>0</v>
      </c>
      <c r="BJ478" s="19" t="s">
        <v>88</v>
      </c>
      <c r="BK478" s="194">
        <f>ROUND(I478*H478,2)</f>
        <v>0</v>
      </c>
      <c r="BL478" s="19" t="s">
        <v>178</v>
      </c>
      <c r="BM478" s="193" t="s">
        <v>1479</v>
      </c>
    </row>
    <row r="479" spans="1:65" s="13" customFormat="1" x14ac:dyDescent="0.2">
      <c r="B479" s="195"/>
      <c r="C479" s="196"/>
      <c r="D479" s="197" t="s">
        <v>180</v>
      </c>
      <c r="E479" s="198" t="s">
        <v>79</v>
      </c>
      <c r="F479" s="199" t="s">
        <v>1155</v>
      </c>
      <c r="G479" s="196"/>
      <c r="H479" s="198" t="s">
        <v>79</v>
      </c>
      <c r="I479" s="200"/>
      <c r="J479" s="196"/>
      <c r="K479" s="196"/>
      <c r="L479" s="201"/>
      <c r="M479" s="202"/>
      <c r="N479" s="203"/>
      <c r="O479" s="203"/>
      <c r="P479" s="203"/>
      <c r="Q479" s="203"/>
      <c r="R479" s="203"/>
      <c r="S479" s="203"/>
      <c r="T479" s="204"/>
      <c r="AT479" s="205" t="s">
        <v>180</v>
      </c>
      <c r="AU479" s="205" t="s">
        <v>90</v>
      </c>
      <c r="AV479" s="13" t="s">
        <v>88</v>
      </c>
      <c r="AW479" s="13" t="s">
        <v>42</v>
      </c>
      <c r="AX479" s="13" t="s">
        <v>81</v>
      </c>
      <c r="AY479" s="205" t="s">
        <v>171</v>
      </c>
    </row>
    <row r="480" spans="1:65" s="14" customFormat="1" x14ac:dyDescent="0.2">
      <c r="B480" s="206"/>
      <c r="C480" s="207"/>
      <c r="D480" s="197" t="s">
        <v>180</v>
      </c>
      <c r="E480" s="208" t="s">
        <v>79</v>
      </c>
      <c r="F480" s="209" t="s">
        <v>1480</v>
      </c>
      <c r="G480" s="207"/>
      <c r="H480" s="210">
        <v>2730.6979999999999</v>
      </c>
      <c r="I480" s="211"/>
      <c r="J480" s="207"/>
      <c r="K480" s="207"/>
      <c r="L480" s="212"/>
      <c r="M480" s="213"/>
      <c r="N480" s="214"/>
      <c r="O480" s="214"/>
      <c r="P480" s="214"/>
      <c r="Q480" s="214"/>
      <c r="R480" s="214"/>
      <c r="S480" s="214"/>
      <c r="T480" s="215"/>
      <c r="AT480" s="216" t="s">
        <v>180</v>
      </c>
      <c r="AU480" s="216" t="s">
        <v>90</v>
      </c>
      <c r="AV480" s="14" t="s">
        <v>90</v>
      </c>
      <c r="AW480" s="14" t="s">
        <v>42</v>
      </c>
      <c r="AX480" s="14" t="s">
        <v>81</v>
      </c>
      <c r="AY480" s="216" t="s">
        <v>171</v>
      </c>
    </row>
    <row r="481" spans="1:65" s="15" customFormat="1" x14ac:dyDescent="0.2">
      <c r="B481" s="217"/>
      <c r="C481" s="218"/>
      <c r="D481" s="197" t="s">
        <v>180</v>
      </c>
      <c r="E481" s="219" t="s">
        <v>79</v>
      </c>
      <c r="F481" s="220" t="s">
        <v>183</v>
      </c>
      <c r="G481" s="218"/>
      <c r="H481" s="221">
        <v>2730.6979999999999</v>
      </c>
      <c r="I481" s="222"/>
      <c r="J481" s="218"/>
      <c r="K481" s="218"/>
      <c r="L481" s="223"/>
      <c r="M481" s="224"/>
      <c r="N481" s="225"/>
      <c r="O481" s="225"/>
      <c r="P481" s="225"/>
      <c r="Q481" s="225"/>
      <c r="R481" s="225"/>
      <c r="S481" s="225"/>
      <c r="T481" s="226"/>
      <c r="AT481" s="227" t="s">
        <v>180</v>
      </c>
      <c r="AU481" s="227" t="s">
        <v>90</v>
      </c>
      <c r="AV481" s="15" t="s">
        <v>178</v>
      </c>
      <c r="AW481" s="15" t="s">
        <v>42</v>
      </c>
      <c r="AX481" s="15" t="s">
        <v>88</v>
      </c>
      <c r="AY481" s="227" t="s">
        <v>171</v>
      </c>
    </row>
    <row r="482" spans="1:65" s="12" customFormat="1" ht="22.9" customHeight="1" x14ac:dyDescent="0.2">
      <c r="B482" s="166"/>
      <c r="C482" s="167"/>
      <c r="D482" s="168" t="s">
        <v>80</v>
      </c>
      <c r="E482" s="180" t="s">
        <v>90</v>
      </c>
      <c r="F482" s="180" t="s">
        <v>192</v>
      </c>
      <c r="G482" s="167"/>
      <c r="H482" s="167"/>
      <c r="I482" s="170"/>
      <c r="J482" s="181">
        <f>BK482</f>
        <v>0</v>
      </c>
      <c r="K482" s="167"/>
      <c r="L482" s="172"/>
      <c r="M482" s="173"/>
      <c r="N482" s="174"/>
      <c r="O482" s="174"/>
      <c r="P482" s="175">
        <f>SUM(P483:P545)</f>
        <v>0</v>
      </c>
      <c r="Q482" s="174"/>
      <c r="R482" s="175">
        <f>SUM(R483:R545)</f>
        <v>9.5029299999999992</v>
      </c>
      <c r="S482" s="174"/>
      <c r="T482" s="176">
        <f>SUM(T483:T545)</f>
        <v>15.62</v>
      </c>
      <c r="AR482" s="177" t="s">
        <v>88</v>
      </c>
      <c r="AT482" s="178" t="s">
        <v>80</v>
      </c>
      <c r="AU482" s="178" t="s">
        <v>88</v>
      </c>
      <c r="AY482" s="177" t="s">
        <v>171</v>
      </c>
      <c r="BK482" s="179">
        <f>SUM(BK483:BK545)</f>
        <v>0</v>
      </c>
    </row>
    <row r="483" spans="1:65" s="2" customFormat="1" ht="16.5" customHeight="1" x14ac:dyDescent="0.2">
      <c r="A483" s="37"/>
      <c r="B483" s="38"/>
      <c r="C483" s="182" t="s">
        <v>416</v>
      </c>
      <c r="D483" s="182" t="s">
        <v>173</v>
      </c>
      <c r="E483" s="183" t="s">
        <v>1481</v>
      </c>
      <c r="F483" s="184" t="s">
        <v>1482</v>
      </c>
      <c r="G483" s="185" t="s">
        <v>127</v>
      </c>
      <c r="H483" s="186">
        <v>1613.1759999999999</v>
      </c>
      <c r="I483" s="187"/>
      <c r="J483" s="188">
        <f>ROUND(I483*H483,2)</f>
        <v>0</v>
      </c>
      <c r="K483" s="184" t="s">
        <v>196</v>
      </c>
      <c r="L483" s="42"/>
      <c r="M483" s="189" t="s">
        <v>79</v>
      </c>
      <c r="N483" s="190" t="s">
        <v>51</v>
      </c>
      <c r="O483" s="67"/>
      <c r="P483" s="191">
        <f>O483*H483</f>
        <v>0</v>
      </c>
      <c r="Q483" s="191">
        <v>0</v>
      </c>
      <c r="R483" s="191">
        <f>Q483*H483</f>
        <v>0</v>
      </c>
      <c r="S483" s="191">
        <v>0</v>
      </c>
      <c r="T483" s="192">
        <f>S483*H483</f>
        <v>0</v>
      </c>
      <c r="U483" s="37"/>
      <c r="V483" s="37"/>
      <c r="W483" s="37"/>
      <c r="X483" s="37"/>
      <c r="Y483" s="37"/>
      <c r="Z483" s="37"/>
      <c r="AA483" s="37"/>
      <c r="AB483" s="37"/>
      <c r="AC483" s="37"/>
      <c r="AD483" s="37"/>
      <c r="AE483" s="37"/>
      <c r="AR483" s="193" t="s">
        <v>178</v>
      </c>
      <c r="AT483" s="193" t="s">
        <v>173</v>
      </c>
      <c r="AU483" s="193" t="s">
        <v>90</v>
      </c>
      <c r="AY483" s="19" t="s">
        <v>171</v>
      </c>
      <c r="BE483" s="194">
        <f>IF(N483="základní",J483,0)</f>
        <v>0</v>
      </c>
      <c r="BF483" s="194">
        <f>IF(N483="snížená",J483,0)</f>
        <v>0</v>
      </c>
      <c r="BG483" s="194">
        <f>IF(N483="zákl. přenesená",J483,0)</f>
        <v>0</v>
      </c>
      <c r="BH483" s="194">
        <f>IF(N483="sníž. přenesená",J483,0)</f>
        <v>0</v>
      </c>
      <c r="BI483" s="194">
        <f>IF(N483="nulová",J483,0)</f>
        <v>0</v>
      </c>
      <c r="BJ483" s="19" t="s">
        <v>88</v>
      </c>
      <c r="BK483" s="194">
        <f>ROUND(I483*H483,2)</f>
        <v>0</v>
      </c>
      <c r="BL483" s="19" t="s">
        <v>178</v>
      </c>
      <c r="BM483" s="193" t="s">
        <v>1483</v>
      </c>
    </row>
    <row r="484" spans="1:65" s="2" customFormat="1" x14ac:dyDescent="0.2">
      <c r="A484" s="37"/>
      <c r="B484" s="38"/>
      <c r="C484" s="39"/>
      <c r="D484" s="228" t="s">
        <v>198</v>
      </c>
      <c r="E484" s="39"/>
      <c r="F484" s="229" t="s">
        <v>1484</v>
      </c>
      <c r="G484" s="39"/>
      <c r="H484" s="39"/>
      <c r="I484" s="230"/>
      <c r="J484" s="39"/>
      <c r="K484" s="39"/>
      <c r="L484" s="42"/>
      <c r="M484" s="231"/>
      <c r="N484" s="232"/>
      <c r="O484" s="67"/>
      <c r="P484" s="67"/>
      <c r="Q484" s="67"/>
      <c r="R484" s="67"/>
      <c r="S484" s="67"/>
      <c r="T484" s="68"/>
      <c r="U484" s="37"/>
      <c r="V484" s="37"/>
      <c r="W484" s="37"/>
      <c r="X484" s="37"/>
      <c r="Y484" s="37"/>
      <c r="Z484" s="37"/>
      <c r="AA484" s="37"/>
      <c r="AB484" s="37"/>
      <c r="AC484" s="37"/>
      <c r="AD484" s="37"/>
      <c r="AE484" s="37"/>
      <c r="AT484" s="19" t="s">
        <v>198</v>
      </c>
      <c r="AU484" s="19" t="s">
        <v>90</v>
      </c>
    </row>
    <row r="485" spans="1:65" s="13" customFormat="1" x14ac:dyDescent="0.2">
      <c r="B485" s="195"/>
      <c r="C485" s="196"/>
      <c r="D485" s="197" t="s">
        <v>180</v>
      </c>
      <c r="E485" s="198" t="s">
        <v>79</v>
      </c>
      <c r="F485" s="199" t="s">
        <v>1155</v>
      </c>
      <c r="G485" s="196"/>
      <c r="H485" s="198" t="s">
        <v>79</v>
      </c>
      <c r="I485" s="200"/>
      <c r="J485" s="196"/>
      <c r="K485" s="196"/>
      <c r="L485" s="201"/>
      <c r="M485" s="202"/>
      <c r="N485" s="203"/>
      <c r="O485" s="203"/>
      <c r="P485" s="203"/>
      <c r="Q485" s="203"/>
      <c r="R485" s="203"/>
      <c r="S485" s="203"/>
      <c r="T485" s="204"/>
      <c r="AT485" s="205" t="s">
        <v>180</v>
      </c>
      <c r="AU485" s="205" t="s">
        <v>90</v>
      </c>
      <c r="AV485" s="13" t="s">
        <v>88</v>
      </c>
      <c r="AW485" s="13" t="s">
        <v>42</v>
      </c>
      <c r="AX485" s="13" t="s">
        <v>81</v>
      </c>
      <c r="AY485" s="205" t="s">
        <v>171</v>
      </c>
    </row>
    <row r="486" spans="1:65" s="14" customFormat="1" x14ac:dyDescent="0.2">
      <c r="B486" s="206"/>
      <c r="C486" s="207"/>
      <c r="D486" s="197" t="s">
        <v>180</v>
      </c>
      <c r="E486" s="208" t="s">
        <v>79</v>
      </c>
      <c r="F486" s="209" t="s">
        <v>1485</v>
      </c>
      <c r="G486" s="207"/>
      <c r="H486" s="210">
        <v>631.29999999999995</v>
      </c>
      <c r="I486" s="211"/>
      <c r="J486" s="207"/>
      <c r="K486" s="207"/>
      <c r="L486" s="212"/>
      <c r="M486" s="213"/>
      <c r="N486" s="214"/>
      <c r="O486" s="214"/>
      <c r="P486" s="214"/>
      <c r="Q486" s="214"/>
      <c r="R486" s="214"/>
      <c r="S486" s="214"/>
      <c r="T486" s="215"/>
      <c r="AT486" s="216" t="s">
        <v>180</v>
      </c>
      <c r="AU486" s="216" t="s">
        <v>90</v>
      </c>
      <c r="AV486" s="14" t="s">
        <v>90</v>
      </c>
      <c r="AW486" s="14" t="s">
        <v>42</v>
      </c>
      <c r="AX486" s="14" t="s">
        <v>81</v>
      </c>
      <c r="AY486" s="216" t="s">
        <v>171</v>
      </c>
    </row>
    <row r="487" spans="1:65" s="14" customFormat="1" x14ac:dyDescent="0.2">
      <c r="B487" s="206"/>
      <c r="C487" s="207"/>
      <c r="D487" s="197" t="s">
        <v>180</v>
      </c>
      <c r="E487" s="208" t="s">
        <v>79</v>
      </c>
      <c r="F487" s="209" t="s">
        <v>1486</v>
      </c>
      <c r="G487" s="207"/>
      <c r="H487" s="210">
        <v>141.6</v>
      </c>
      <c r="I487" s="211"/>
      <c r="J487" s="207"/>
      <c r="K487" s="207"/>
      <c r="L487" s="212"/>
      <c r="M487" s="213"/>
      <c r="N487" s="214"/>
      <c r="O487" s="214"/>
      <c r="P487" s="214"/>
      <c r="Q487" s="214"/>
      <c r="R487" s="214"/>
      <c r="S487" s="214"/>
      <c r="T487" s="215"/>
      <c r="AT487" s="216" t="s">
        <v>180</v>
      </c>
      <c r="AU487" s="216" t="s">
        <v>90</v>
      </c>
      <c r="AV487" s="14" t="s">
        <v>90</v>
      </c>
      <c r="AW487" s="14" t="s">
        <v>42</v>
      </c>
      <c r="AX487" s="14" t="s">
        <v>81</v>
      </c>
      <c r="AY487" s="216" t="s">
        <v>171</v>
      </c>
    </row>
    <row r="488" spans="1:65" s="14" customFormat="1" x14ac:dyDescent="0.2">
      <c r="B488" s="206"/>
      <c r="C488" s="207"/>
      <c r="D488" s="197" t="s">
        <v>180</v>
      </c>
      <c r="E488" s="208" t="s">
        <v>79</v>
      </c>
      <c r="F488" s="209" t="s">
        <v>1487</v>
      </c>
      <c r="G488" s="207"/>
      <c r="H488" s="210">
        <v>129.80000000000001</v>
      </c>
      <c r="I488" s="211"/>
      <c r="J488" s="207"/>
      <c r="K488" s="207"/>
      <c r="L488" s="212"/>
      <c r="M488" s="213"/>
      <c r="N488" s="214"/>
      <c r="O488" s="214"/>
      <c r="P488" s="214"/>
      <c r="Q488" s="214"/>
      <c r="R488" s="214"/>
      <c r="S488" s="214"/>
      <c r="T488" s="215"/>
      <c r="AT488" s="216" t="s">
        <v>180</v>
      </c>
      <c r="AU488" s="216" t="s">
        <v>90</v>
      </c>
      <c r="AV488" s="14" t="s">
        <v>90</v>
      </c>
      <c r="AW488" s="14" t="s">
        <v>42</v>
      </c>
      <c r="AX488" s="14" t="s">
        <v>81</v>
      </c>
      <c r="AY488" s="216" t="s">
        <v>171</v>
      </c>
    </row>
    <row r="489" spans="1:65" s="14" customFormat="1" x14ac:dyDescent="0.2">
      <c r="B489" s="206"/>
      <c r="C489" s="207"/>
      <c r="D489" s="197" t="s">
        <v>180</v>
      </c>
      <c r="E489" s="208" t="s">
        <v>79</v>
      </c>
      <c r="F489" s="209" t="s">
        <v>1488</v>
      </c>
      <c r="G489" s="207"/>
      <c r="H489" s="210">
        <v>147.83000000000001</v>
      </c>
      <c r="I489" s="211"/>
      <c r="J489" s="207"/>
      <c r="K489" s="207"/>
      <c r="L489" s="212"/>
      <c r="M489" s="213"/>
      <c r="N489" s="214"/>
      <c r="O489" s="214"/>
      <c r="P489" s="214"/>
      <c r="Q489" s="214"/>
      <c r="R489" s="214"/>
      <c r="S489" s="214"/>
      <c r="T489" s="215"/>
      <c r="AT489" s="216" t="s">
        <v>180</v>
      </c>
      <c r="AU489" s="216" t="s">
        <v>90</v>
      </c>
      <c r="AV489" s="14" t="s">
        <v>90</v>
      </c>
      <c r="AW489" s="14" t="s">
        <v>42</v>
      </c>
      <c r="AX489" s="14" t="s">
        <v>81</v>
      </c>
      <c r="AY489" s="216" t="s">
        <v>171</v>
      </c>
    </row>
    <row r="490" spans="1:65" s="14" customFormat="1" x14ac:dyDescent="0.2">
      <c r="B490" s="206"/>
      <c r="C490" s="207"/>
      <c r="D490" s="197" t="s">
        <v>180</v>
      </c>
      <c r="E490" s="208" t="s">
        <v>79</v>
      </c>
      <c r="F490" s="209" t="s">
        <v>1489</v>
      </c>
      <c r="G490" s="207"/>
      <c r="H490" s="210">
        <v>123.31</v>
      </c>
      <c r="I490" s="211"/>
      <c r="J490" s="207"/>
      <c r="K490" s="207"/>
      <c r="L490" s="212"/>
      <c r="M490" s="213"/>
      <c r="N490" s="214"/>
      <c r="O490" s="214"/>
      <c r="P490" s="214"/>
      <c r="Q490" s="214"/>
      <c r="R490" s="214"/>
      <c r="S490" s="214"/>
      <c r="T490" s="215"/>
      <c r="AT490" s="216" t="s">
        <v>180</v>
      </c>
      <c r="AU490" s="216" t="s">
        <v>90</v>
      </c>
      <c r="AV490" s="14" t="s">
        <v>90</v>
      </c>
      <c r="AW490" s="14" t="s">
        <v>42</v>
      </c>
      <c r="AX490" s="14" t="s">
        <v>81</v>
      </c>
      <c r="AY490" s="216" t="s">
        <v>171</v>
      </c>
    </row>
    <row r="491" spans="1:65" s="14" customFormat="1" x14ac:dyDescent="0.2">
      <c r="B491" s="206"/>
      <c r="C491" s="207"/>
      <c r="D491" s="197" t="s">
        <v>180</v>
      </c>
      <c r="E491" s="208" t="s">
        <v>79</v>
      </c>
      <c r="F491" s="209" t="s">
        <v>1490</v>
      </c>
      <c r="G491" s="207"/>
      <c r="H491" s="210">
        <v>136.857</v>
      </c>
      <c r="I491" s="211"/>
      <c r="J491" s="207"/>
      <c r="K491" s="207"/>
      <c r="L491" s="212"/>
      <c r="M491" s="213"/>
      <c r="N491" s="214"/>
      <c r="O491" s="214"/>
      <c r="P491" s="214"/>
      <c r="Q491" s="214"/>
      <c r="R491" s="214"/>
      <c r="S491" s="214"/>
      <c r="T491" s="215"/>
      <c r="AT491" s="216" t="s">
        <v>180</v>
      </c>
      <c r="AU491" s="216" t="s">
        <v>90</v>
      </c>
      <c r="AV491" s="14" t="s">
        <v>90</v>
      </c>
      <c r="AW491" s="14" t="s">
        <v>42</v>
      </c>
      <c r="AX491" s="14" t="s">
        <v>81</v>
      </c>
      <c r="AY491" s="216" t="s">
        <v>171</v>
      </c>
    </row>
    <row r="492" spans="1:65" s="14" customFormat="1" x14ac:dyDescent="0.2">
      <c r="B492" s="206"/>
      <c r="C492" s="207"/>
      <c r="D492" s="197" t="s">
        <v>180</v>
      </c>
      <c r="E492" s="208" t="s">
        <v>79</v>
      </c>
      <c r="F492" s="209" t="s">
        <v>1491</v>
      </c>
      <c r="G492" s="207"/>
      <c r="H492" s="210">
        <v>77.644000000000005</v>
      </c>
      <c r="I492" s="211"/>
      <c r="J492" s="207"/>
      <c r="K492" s="207"/>
      <c r="L492" s="212"/>
      <c r="M492" s="213"/>
      <c r="N492" s="214"/>
      <c r="O492" s="214"/>
      <c r="P492" s="214"/>
      <c r="Q492" s="214"/>
      <c r="R492" s="214"/>
      <c r="S492" s="214"/>
      <c r="T492" s="215"/>
      <c r="AT492" s="216" t="s">
        <v>180</v>
      </c>
      <c r="AU492" s="216" t="s">
        <v>90</v>
      </c>
      <c r="AV492" s="14" t="s">
        <v>90</v>
      </c>
      <c r="AW492" s="14" t="s">
        <v>42</v>
      </c>
      <c r="AX492" s="14" t="s">
        <v>81</v>
      </c>
      <c r="AY492" s="216" t="s">
        <v>171</v>
      </c>
    </row>
    <row r="493" spans="1:65" s="14" customFormat="1" x14ac:dyDescent="0.2">
      <c r="B493" s="206"/>
      <c r="C493" s="207"/>
      <c r="D493" s="197" t="s">
        <v>180</v>
      </c>
      <c r="E493" s="208" t="s">
        <v>79</v>
      </c>
      <c r="F493" s="209" t="s">
        <v>1492</v>
      </c>
      <c r="G493" s="207"/>
      <c r="H493" s="210">
        <v>134.53</v>
      </c>
      <c r="I493" s="211"/>
      <c r="J493" s="207"/>
      <c r="K493" s="207"/>
      <c r="L493" s="212"/>
      <c r="M493" s="213"/>
      <c r="N493" s="214"/>
      <c r="O493" s="214"/>
      <c r="P493" s="214"/>
      <c r="Q493" s="214"/>
      <c r="R493" s="214"/>
      <c r="S493" s="214"/>
      <c r="T493" s="215"/>
      <c r="AT493" s="216" t="s">
        <v>180</v>
      </c>
      <c r="AU493" s="216" t="s">
        <v>90</v>
      </c>
      <c r="AV493" s="14" t="s">
        <v>90</v>
      </c>
      <c r="AW493" s="14" t="s">
        <v>42</v>
      </c>
      <c r="AX493" s="14" t="s">
        <v>81</v>
      </c>
      <c r="AY493" s="216" t="s">
        <v>171</v>
      </c>
    </row>
    <row r="494" spans="1:65" s="14" customFormat="1" x14ac:dyDescent="0.2">
      <c r="B494" s="206"/>
      <c r="C494" s="207"/>
      <c r="D494" s="197" t="s">
        <v>180</v>
      </c>
      <c r="E494" s="208" t="s">
        <v>79</v>
      </c>
      <c r="F494" s="209" t="s">
        <v>1493</v>
      </c>
      <c r="G494" s="207"/>
      <c r="H494" s="210">
        <v>90.305000000000007</v>
      </c>
      <c r="I494" s="211"/>
      <c r="J494" s="207"/>
      <c r="K494" s="207"/>
      <c r="L494" s="212"/>
      <c r="M494" s="213"/>
      <c r="N494" s="214"/>
      <c r="O494" s="214"/>
      <c r="P494" s="214"/>
      <c r="Q494" s="214"/>
      <c r="R494" s="214"/>
      <c r="S494" s="214"/>
      <c r="T494" s="215"/>
      <c r="AT494" s="216" t="s">
        <v>180</v>
      </c>
      <c r="AU494" s="216" t="s">
        <v>90</v>
      </c>
      <c r="AV494" s="14" t="s">
        <v>90</v>
      </c>
      <c r="AW494" s="14" t="s">
        <v>42</v>
      </c>
      <c r="AX494" s="14" t="s">
        <v>81</v>
      </c>
      <c r="AY494" s="216" t="s">
        <v>171</v>
      </c>
    </row>
    <row r="495" spans="1:65" s="15" customFormat="1" x14ac:dyDescent="0.2">
      <c r="B495" s="217"/>
      <c r="C495" s="218"/>
      <c r="D495" s="197" t="s">
        <v>180</v>
      </c>
      <c r="E495" s="219" t="s">
        <v>79</v>
      </c>
      <c r="F495" s="220" t="s">
        <v>183</v>
      </c>
      <c r="G495" s="218"/>
      <c r="H495" s="221">
        <v>1613.1759999999999</v>
      </c>
      <c r="I495" s="222"/>
      <c r="J495" s="218"/>
      <c r="K495" s="218"/>
      <c r="L495" s="223"/>
      <c r="M495" s="224"/>
      <c r="N495" s="225"/>
      <c r="O495" s="225"/>
      <c r="P495" s="225"/>
      <c r="Q495" s="225"/>
      <c r="R495" s="225"/>
      <c r="S495" s="225"/>
      <c r="T495" s="226"/>
      <c r="AT495" s="227" t="s">
        <v>180</v>
      </c>
      <c r="AU495" s="227" t="s">
        <v>90</v>
      </c>
      <c r="AV495" s="15" t="s">
        <v>178</v>
      </c>
      <c r="AW495" s="15" t="s">
        <v>42</v>
      </c>
      <c r="AX495" s="15" t="s">
        <v>88</v>
      </c>
      <c r="AY495" s="227" t="s">
        <v>171</v>
      </c>
    </row>
    <row r="496" spans="1:65" s="2" customFormat="1" ht="16.5" customHeight="1" x14ac:dyDescent="0.2">
      <c r="A496" s="37"/>
      <c r="B496" s="38"/>
      <c r="C496" s="182" t="s">
        <v>423</v>
      </c>
      <c r="D496" s="182" t="s">
        <v>173</v>
      </c>
      <c r="E496" s="183" t="s">
        <v>1494</v>
      </c>
      <c r="F496" s="184" t="s">
        <v>1495</v>
      </c>
      <c r="G496" s="185" t="s">
        <v>127</v>
      </c>
      <c r="H496" s="186">
        <v>396.59</v>
      </c>
      <c r="I496" s="187"/>
      <c r="J496" s="188">
        <f>ROUND(I496*H496,2)</f>
        <v>0</v>
      </c>
      <c r="K496" s="184" t="s">
        <v>196</v>
      </c>
      <c r="L496" s="42"/>
      <c r="M496" s="189" t="s">
        <v>79</v>
      </c>
      <c r="N496" s="190" t="s">
        <v>51</v>
      </c>
      <c r="O496" s="67"/>
      <c r="P496" s="191">
        <f>O496*H496</f>
        <v>0</v>
      </c>
      <c r="Q496" s="191">
        <v>0</v>
      </c>
      <c r="R496" s="191">
        <f>Q496*H496</f>
        <v>0</v>
      </c>
      <c r="S496" s="191">
        <v>0</v>
      </c>
      <c r="T496" s="192">
        <f>S496*H496</f>
        <v>0</v>
      </c>
      <c r="U496" s="37"/>
      <c r="V496" s="37"/>
      <c r="W496" s="37"/>
      <c r="X496" s="37"/>
      <c r="Y496" s="37"/>
      <c r="Z496" s="37"/>
      <c r="AA496" s="37"/>
      <c r="AB496" s="37"/>
      <c r="AC496" s="37"/>
      <c r="AD496" s="37"/>
      <c r="AE496" s="37"/>
      <c r="AR496" s="193" t="s">
        <v>178</v>
      </c>
      <c r="AT496" s="193" t="s">
        <v>173</v>
      </c>
      <c r="AU496" s="193" t="s">
        <v>90</v>
      </c>
      <c r="AY496" s="19" t="s">
        <v>171</v>
      </c>
      <c r="BE496" s="194">
        <f>IF(N496="základní",J496,0)</f>
        <v>0</v>
      </c>
      <c r="BF496" s="194">
        <f>IF(N496="snížená",J496,0)</f>
        <v>0</v>
      </c>
      <c r="BG496" s="194">
        <f>IF(N496="zákl. přenesená",J496,0)</f>
        <v>0</v>
      </c>
      <c r="BH496" s="194">
        <f>IF(N496="sníž. přenesená",J496,0)</f>
        <v>0</v>
      </c>
      <c r="BI496" s="194">
        <f>IF(N496="nulová",J496,0)</f>
        <v>0</v>
      </c>
      <c r="BJ496" s="19" t="s">
        <v>88</v>
      </c>
      <c r="BK496" s="194">
        <f>ROUND(I496*H496,2)</f>
        <v>0</v>
      </c>
      <c r="BL496" s="19" t="s">
        <v>178</v>
      </c>
      <c r="BM496" s="193" t="s">
        <v>1496</v>
      </c>
    </row>
    <row r="497" spans="1:65" s="2" customFormat="1" x14ac:dyDescent="0.2">
      <c r="A497" s="37"/>
      <c r="B497" s="38"/>
      <c r="C497" s="39"/>
      <c r="D497" s="228" t="s">
        <v>198</v>
      </c>
      <c r="E497" s="39"/>
      <c r="F497" s="229" t="s">
        <v>1497</v>
      </c>
      <c r="G497" s="39"/>
      <c r="H497" s="39"/>
      <c r="I497" s="230"/>
      <c r="J497" s="39"/>
      <c r="K497" s="39"/>
      <c r="L497" s="42"/>
      <c r="M497" s="231"/>
      <c r="N497" s="232"/>
      <c r="O497" s="67"/>
      <c r="P497" s="67"/>
      <c r="Q497" s="67"/>
      <c r="R497" s="67"/>
      <c r="S497" s="67"/>
      <c r="T497" s="68"/>
      <c r="U497" s="37"/>
      <c r="V497" s="37"/>
      <c r="W497" s="37"/>
      <c r="X497" s="37"/>
      <c r="Y497" s="37"/>
      <c r="Z497" s="37"/>
      <c r="AA497" s="37"/>
      <c r="AB497" s="37"/>
      <c r="AC497" s="37"/>
      <c r="AD497" s="37"/>
      <c r="AE497" s="37"/>
      <c r="AT497" s="19" t="s">
        <v>198</v>
      </c>
      <c r="AU497" s="19" t="s">
        <v>90</v>
      </c>
    </row>
    <row r="498" spans="1:65" s="13" customFormat="1" x14ac:dyDescent="0.2">
      <c r="B498" s="195"/>
      <c r="C498" s="196"/>
      <c r="D498" s="197" t="s">
        <v>180</v>
      </c>
      <c r="E498" s="198" t="s">
        <v>79</v>
      </c>
      <c r="F498" s="199" t="s">
        <v>1155</v>
      </c>
      <c r="G498" s="196"/>
      <c r="H498" s="198" t="s">
        <v>79</v>
      </c>
      <c r="I498" s="200"/>
      <c r="J498" s="196"/>
      <c r="K498" s="196"/>
      <c r="L498" s="201"/>
      <c r="M498" s="202"/>
      <c r="N498" s="203"/>
      <c r="O498" s="203"/>
      <c r="P498" s="203"/>
      <c r="Q498" s="203"/>
      <c r="R498" s="203"/>
      <c r="S498" s="203"/>
      <c r="T498" s="204"/>
      <c r="AT498" s="205" t="s">
        <v>180</v>
      </c>
      <c r="AU498" s="205" t="s">
        <v>90</v>
      </c>
      <c r="AV498" s="13" t="s">
        <v>88</v>
      </c>
      <c r="AW498" s="13" t="s">
        <v>42</v>
      </c>
      <c r="AX498" s="13" t="s">
        <v>81</v>
      </c>
      <c r="AY498" s="205" t="s">
        <v>171</v>
      </c>
    </row>
    <row r="499" spans="1:65" s="14" customFormat="1" x14ac:dyDescent="0.2">
      <c r="B499" s="206"/>
      <c r="C499" s="207"/>
      <c r="D499" s="197" t="s">
        <v>180</v>
      </c>
      <c r="E499" s="208" t="s">
        <v>79</v>
      </c>
      <c r="F499" s="209" t="s">
        <v>1498</v>
      </c>
      <c r="G499" s="207"/>
      <c r="H499" s="210">
        <v>136.5</v>
      </c>
      <c r="I499" s="211"/>
      <c r="J499" s="207"/>
      <c r="K499" s="207"/>
      <c r="L499" s="212"/>
      <c r="M499" s="213"/>
      <c r="N499" s="214"/>
      <c r="O499" s="214"/>
      <c r="P499" s="214"/>
      <c r="Q499" s="214"/>
      <c r="R499" s="214"/>
      <c r="S499" s="214"/>
      <c r="T499" s="215"/>
      <c r="AT499" s="216" t="s">
        <v>180</v>
      </c>
      <c r="AU499" s="216" t="s">
        <v>90</v>
      </c>
      <c r="AV499" s="14" t="s">
        <v>90</v>
      </c>
      <c r="AW499" s="14" t="s">
        <v>42</v>
      </c>
      <c r="AX499" s="14" t="s">
        <v>81</v>
      </c>
      <c r="AY499" s="216" t="s">
        <v>171</v>
      </c>
    </row>
    <row r="500" spans="1:65" s="14" customFormat="1" x14ac:dyDescent="0.2">
      <c r="B500" s="206"/>
      <c r="C500" s="207"/>
      <c r="D500" s="197" t="s">
        <v>180</v>
      </c>
      <c r="E500" s="208" t="s">
        <v>79</v>
      </c>
      <c r="F500" s="209" t="s">
        <v>1499</v>
      </c>
      <c r="G500" s="207"/>
      <c r="H500" s="210">
        <v>33.049999999999997</v>
      </c>
      <c r="I500" s="211"/>
      <c r="J500" s="207"/>
      <c r="K500" s="207"/>
      <c r="L500" s="212"/>
      <c r="M500" s="213"/>
      <c r="N500" s="214"/>
      <c r="O500" s="214"/>
      <c r="P500" s="214"/>
      <c r="Q500" s="214"/>
      <c r="R500" s="214"/>
      <c r="S500" s="214"/>
      <c r="T500" s="215"/>
      <c r="AT500" s="216" t="s">
        <v>180</v>
      </c>
      <c r="AU500" s="216" t="s">
        <v>90</v>
      </c>
      <c r="AV500" s="14" t="s">
        <v>90</v>
      </c>
      <c r="AW500" s="14" t="s">
        <v>42</v>
      </c>
      <c r="AX500" s="14" t="s">
        <v>81</v>
      </c>
      <c r="AY500" s="216" t="s">
        <v>171</v>
      </c>
    </row>
    <row r="501" spans="1:65" s="14" customFormat="1" x14ac:dyDescent="0.2">
      <c r="B501" s="206"/>
      <c r="C501" s="207"/>
      <c r="D501" s="197" t="s">
        <v>180</v>
      </c>
      <c r="E501" s="208" t="s">
        <v>79</v>
      </c>
      <c r="F501" s="209" t="s">
        <v>1500</v>
      </c>
      <c r="G501" s="207"/>
      <c r="H501" s="210">
        <v>28.62</v>
      </c>
      <c r="I501" s="211"/>
      <c r="J501" s="207"/>
      <c r="K501" s="207"/>
      <c r="L501" s="212"/>
      <c r="M501" s="213"/>
      <c r="N501" s="214"/>
      <c r="O501" s="214"/>
      <c r="P501" s="214"/>
      <c r="Q501" s="214"/>
      <c r="R501" s="214"/>
      <c r="S501" s="214"/>
      <c r="T501" s="215"/>
      <c r="AT501" s="216" t="s">
        <v>180</v>
      </c>
      <c r="AU501" s="216" t="s">
        <v>90</v>
      </c>
      <c r="AV501" s="14" t="s">
        <v>90</v>
      </c>
      <c r="AW501" s="14" t="s">
        <v>42</v>
      </c>
      <c r="AX501" s="14" t="s">
        <v>81</v>
      </c>
      <c r="AY501" s="216" t="s">
        <v>171</v>
      </c>
    </row>
    <row r="502" spans="1:65" s="14" customFormat="1" x14ac:dyDescent="0.2">
      <c r="B502" s="206"/>
      <c r="C502" s="207"/>
      <c r="D502" s="197" t="s">
        <v>180</v>
      </c>
      <c r="E502" s="208" t="s">
        <v>79</v>
      </c>
      <c r="F502" s="209" t="s">
        <v>1501</v>
      </c>
      <c r="G502" s="207"/>
      <c r="H502" s="210">
        <v>30.67</v>
      </c>
      <c r="I502" s="211"/>
      <c r="J502" s="207"/>
      <c r="K502" s="207"/>
      <c r="L502" s="212"/>
      <c r="M502" s="213"/>
      <c r="N502" s="214"/>
      <c r="O502" s="214"/>
      <c r="P502" s="214"/>
      <c r="Q502" s="214"/>
      <c r="R502" s="214"/>
      <c r="S502" s="214"/>
      <c r="T502" s="215"/>
      <c r="AT502" s="216" t="s">
        <v>180</v>
      </c>
      <c r="AU502" s="216" t="s">
        <v>90</v>
      </c>
      <c r="AV502" s="14" t="s">
        <v>90</v>
      </c>
      <c r="AW502" s="14" t="s">
        <v>42</v>
      </c>
      <c r="AX502" s="14" t="s">
        <v>81</v>
      </c>
      <c r="AY502" s="216" t="s">
        <v>171</v>
      </c>
    </row>
    <row r="503" spans="1:65" s="14" customFormat="1" x14ac:dyDescent="0.2">
      <c r="B503" s="206"/>
      <c r="C503" s="207"/>
      <c r="D503" s="197" t="s">
        <v>180</v>
      </c>
      <c r="E503" s="208" t="s">
        <v>79</v>
      </c>
      <c r="F503" s="209" t="s">
        <v>1502</v>
      </c>
      <c r="G503" s="207"/>
      <c r="H503" s="210">
        <v>25.38</v>
      </c>
      <c r="I503" s="211"/>
      <c r="J503" s="207"/>
      <c r="K503" s="207"/>
      <c r="L503" s="212"/>
      <c r="M503" s="213"/>
      <c r="N503" s="214"/>
      <c r="O503" s="214"/>
      <c r="P503" s="214"/>
      <c r="Q503" s="214"/>
      <c r="R503" s="214"/>
      <c r="S503" s="214"/>
      <c r="T503" s="215"/>
      <c r="AT503" s="216" t="s">
        <v>180</v>
      </c>
      <c r="AU503" s="216" t="s">
        <v>90</v>
      </c>
      <c r="AV503" s="14" t="s">
        <v>90</v>
      </c>
      <c r="AW503" s="14" t="s">
        <v>42</v>
      </c>
      <c r="AX503" s="14" t="s">
        <v>81</v>
      </c>
      <c r="AY503" s="216" t="s">
        <v>171</v>
      </c>
    </row>
    <row r="504" spans="1:65" s="14" customFormat="1" x14ac:dyDescent="0.2">
      <c r="B504" s="206"/>
      <c r="C504" s="207"/>
      <c r="D504" s="197" t="s">
        <v>180</v>
      </c>
      <c r="E504" s="208" t="s">
        <v>79</v>
      </c>
      <c r="F504" s="209" t="s">
        <v>1503</v>
      </c>
      <c r="G504" s="207"/>
      <c r="H504" s="210">
        <v>35.22</v>
      </c>
      <c r="I504" s="211"/>
      <c r="J504" s="207"/>
      <c r="K504" s="207"/>
      <c r="L504" s="212"/>
      <c r="M504" s="213"/>
      <c r="N504" s="214"/>
      <c r="O504" s="214"/>
      <c r="P504" s="214"/>
      <c r="Q504" s="214"/>
      <c r="R504" s="214"/>
      <c r="S504" s="214"/>
      <c r="T504" s="215"/>
      <c r="AT504" s="216" t="s">
        <v>180</v>
      </c>
      <c r="AU504" s="216" t="s">
        <v>90</v>
      </c>
      <c r="AV504" s="14" t="s">
        <v>90</v>
      </c>
      <c r="AW504" s="14" t="s">
        <v>42</v>
      </c>
      <c r="AX504" s="14" t="s">
        <v>81</v>
      </c>
      <c r="AY504" s="216" t="s">
        <v>171</v>
      </c>
    </row>
    <row r="505" spans="1:65" s="14" customFormat="1" x14ac:dyDescent="0.2">
      <c r="B505" s="206"/>
      <c r="C505" s="207"/>
      <c r="D505" s="197" t="s">
        <v>180</v>
      </c>
      <c r="E505" s="208" t="s">
        <v>79</v>
      </c>
      <c r="F505" s="209" t="s">
        <v>1504</v>
      </c>
      <c r="G505" s="207"/>
      <c r="H505" s="210">
        <v>10.44</v>
      </c>
      <c r="I505" s="211"/>
      <c r="J505" s="207"/>
      <c r="K505" s="207"/>
      <c r="L505" s="212"/>
      <c r="M505" s="213"/>
      <c r="N505" s="214"/>
      <c r="O505" s="214"/>
      <c r="P505" s="214"/>
      <c r="Q505" s="214"/>
      <c r="R505" s="214"/>
      <c r="S505" s="214"/>
      <c r="T505" s="215"/>
      <c r="AT505" s="216" t="s">
        <v>180</v>
      </c>
      <c r="AU505" s="216" t="s">
        <v>90</v>
      </c>
      <c r="AV505" s="14" t="s">
        <v>90</v>
      </c>
      <c r="AW505" s="14" t="s">
        <v>42</v>
      </c>
      <c r="AX505" s="14" t="s">
        <v>81</v>
      </c>
      <c r="AY505" s="216" t="s">
        <v>171</v>
      </c>
    </row>
    <row r="506" spans="1:65" s="14" customFormat="1" x14ac:dyDescent="0.2">
      <c r="B506" s="206"/>
      <c r="C506" s="207"/>
      <c r="D506" s="197" t="s">
        <v>180</v>
      </c>
      <c r="E506" s="208" t="s">
        <v>79</v>
      </c>
      <c r="F506" s="209" t="s">
        <v>1505</v>
      </c>
      <c r="G506" s="207"/>
      <c r="H506" s="210">
        <v>41.13</v>
      </c>
      <c r="I506" s="211"/>
      <c r="J506" s="207"/>
      <c r="K506" s="207"/>
      <c r="L506" s="212"/>
      <c r="M506" s="213"/>
      <c r="N506" s="214"/>
      <c r="O506" s="214"/>
      <c r="P506" s="214"/>
      <c r="Q506" s="214"/>
      <c r="R506" s="214"/>
      <c r="S506" s="214"/>
      <c r="T506" s="215"/>
      <c r="AT506" s="216" t="s">
        <v>180</v>
      </c>
      <c r="AU506" s="216" t="s">
        <v>90</v>
      </c>
      <c r="AV506" s="14" t="s">
        <v>90</v>
      </c>
      <c r="AW506" s="14" t="s">
        <v>42</v>
      </c>
      <c r="AX506" s="14" t="s">
        <v>81</v>
      </c>
      <c r="AY506" s="216" t="s">
        <v>171</v>
      </c>
    </row>
    <row r="507" spans="1:65" s="14" customFormat="1" x14ac:dyDescent="0.2">
      <c r="B507" s="206"/>
      <c r="C507" s="207"/>
      <c r="D507" s="197" t="s">
        <v>180</v>
      </c>
      <c r="E507" s="208" t="s">
        <v>79</v>
      </c>
      <c r="F507" s="209" t="s">
        <v>1506</v>
      </c>
      <c r="G507" s="207"/>
      <c r="H507" s="210">
        <v>55.58</v>
      </c>
      <c r="I507" s="211"/>
      <c r="J507" s="207"/>
      <c r="K507" s="207"/>
      <c r="L507" s="212"/>
      <c r="M507" s="213"/>
      <c r="N507" s="214"/>
      <c r="O507" s="214"/>
      <c r="P507" s="214"/>
      <c r="Q507" s="214"/>
      <c r="R507" s="214"/>
      <c r="S507" s="214"/>
      <c r="T507" s="215"/>
      <c r="AT507" s="216" t="s">
        <v>180</v>
      </c>
      <c r="AU507" s="216" t="s">
        <v>90</v>
      </c>
      <c r="AV507" s="14" t="s">
        <v>90</v>
      </c>
      <c r="AW507" s="14" t="s">
        <v>42</v>
      </c>
      <c r="AX507" s="14" t="s">
        <v>81</v>
      </c>
      <c r="AY507" s="216" t="s">
        <v>171</v>
      </c>
    </row>
    <row r="508" spans="1:65" s="15" customFormat="1" x14ac:dyDescent="0.2">
      <c r="B508" s="217"/>
      <c r="C508" s="218"/>
      <c r="D508" s="197" t="s">
        <v>180</v>
      </c>
      <c r="E508" s="219" t="s">
        <v>79</v>
      </c>
      <c r="F508" s="220" t="s">
        <v>183</v>
      </c>
      <c r="G508" s="218"/>
      <c r="H508" s="221">
        <v>396.59</v>
      </c>
      <c r="I508" s="222"/>
      <c r="J508" s="218"/>
      <c r="K508" s="218"/>
      <c r="L508" s="223"/>
      <c r="M508" s="224"/>
      <c r="N508" s="225"/>
      <c r="O508" s="225"/>
      <c r="P508" s="225"/>
      <c r="Q508" s="225"/>
      <c r="R508" s="225"/>
      <c r="S508" s="225"/>
      <c r="T508" s="226"/>
      <c r="AT508" s="227" t="s">
        <v>180</v>
      </c>
      <c r="AU508" s="227" t="s">
        <v>90</v>
      </c>
      <c r="AV508" s="15" t="s">
        <v>178</v>
      </c>
      <c r="AW508" s="15" t="s">
        <v>42</v>
      </c>
      <c r="AX508" s="15" t="s">
        <v>88</v>
      </c>
      <c r="AY508" s="227" t="s">
        <v>171</v>
      </c>
    </row>
    <row r="509" spans="1:65" s="2" customFormat="1" ht="24.2" customHeight="1" x14ac:dyDescent="0.2">
      <c r="A509" s="37"/>
      <c r="B509" s="38"/>
      <c r="C509" s="182" t="s">
        <v>427</v>
      </c>
      <c r="D509" s="182" t="s">
        <v>173</v>
      </c>
      <c r="E509" s="183" t="s">
        <v>1507</v>
      </c>
      <c r="F509" s="184" t="s">
        <v>1508</v>
      </c>
      <c r="G509" s="185" t="s">
        <v>211</v>
      </c>
      <c r="H509" s="186">
        <v>331</v>
      </c>
      <c r="I509" s="187"/>
      <c r="J509" s="188">
        <f>ROUND(I509*H509,2)</f>
        <v>0</v>
      </c>
      <c r="K509" s="184" t="s">
        <v>196</v>
      </c>
      <c r="L509" s="42"/>
      <c r="M509" s="189" t="s">
        <v>79</v>
      </c>
      <c r="N509" s="190" t="s">
        <v>51</v>
      </c>
      <c r="O509" s="67"/>
      <c r="P509" s="191">
        <f>O509*H509</f>
        <v>0</v>
      </c>
      <c r="Q509" s="191">
        <v>3.0000000000000001E-5</v>
      </c>
      <c r="R509" s="191">
        <f>Q509*H509</f>
        <v>9.9299999999999996E-3</v>
      </c>
      <c r="S509" s="191">
        <v>0</v>
      </c>
      <c r="T509" s="192">
        <f>S509*H509</f>
        <v>0</v>
      </c>
      <c r="U509" s="37"/>
      <c r="V509" s="37"/>
      <c r="W509" s="37"/>
      <c r="X509" s="37"/>
      <c r="Y509" s="37"/>
      <c r="Z509" s="37"/>
      <c r="AA509" s="37"/>
      <c r="AB509" s="37"/>
      <c r="AC509" s="37"/>
      <c r="AD509" s="37"/>
      <c r="AE509" s="37"/>
      <c r="AR509" s="193" t="s">
        <v>178</v>
      </c>
      <c r="AT509" s="193" t="s">
        <v>173</v>
      </c>
      <c r="AU509" s="193" t="s">
        <v>90</v>
      </c>
      <c r="AY509" s="19" t="s">
        <v>171</v>
      </c>
      <c r="BE509" s="194">
        <f>IF(N509="základní",J509,0)</f>
        <v>0</v>
      </c>
      <c r="BF509" s="194">
        <f>IF(N509="snížená",J509,0)</f>
        <v>0</v>
      </c>
      <c r="BG509" s="194">
        <f>IF(N509="zákl. přenesená",J509,0)</f>
        <v>0</v>
      </c>
      <c r="BH509" s="194">
        <f>IF(N509="sníž. přenesená",J509,0)</f>
        <v>0</v>
      </c>
      <c r="BI509" s="194">
        <f>IF(N509="nulová",J509,0)</f>
        <v>0</v>
      </c>
      <c r="BJ509" s="19" t="s">
        <v>88</v>
      </c>
      <c r="BK509" s="194">
        <f>ROUND(I509*H509,2)</f>
        <v>0</v>
      </c>
      <c r="BL509" s="19" t="s">
        <v>178</v>
      </c>
      <c r="BM509" s="193" t="s">
        <v>1509</v>
      </c>
    </row>
    <row r="510" spans="1:65" s="2" customFormat="1" x14ac:dyDescent="0.2">
      <c r="A510" s="37"/>
      <c r="B510" s="38"/>
      <c r="C510" s="39"/>
      <c r="D510" s="228" t="s">
        <v>198</v>
      </c>
      <c r="E510" s="39"/>
      <c r="F510" s="229" t="s">
        <v>1510</v>
      </c>
      <c r="G510" s="39"/>
      <c r="H510" s="39"/>
      <c r="I510" s="230"/>
      <c r="J510" s="39"/>
      <c r="K510" s="39"/>
      <c r="L510" s="42"/>
      <c r="M510" s="231"/>
      <c r="N510" s="232"/>
      <c r="O510" s="67"/>
      <c r="P510" s="67"/>
      <c r="Q510" s="67"/>
      <c r="R510" s="67"/>
      <c r="S510" s="67"/>
      <c r="T510" s="68"/>
      <c r="U510" s="37"/>
      <c r="V510" s="37"/>
      <c r="W510" s="37"/>
      <c r="X510" s="37"/>
      <c r="Y510" s="37"/>
      <c r="Z510" s="37"/>
      <c r="AA510" s="37"/>
      <c r="AB510" s="37"/>
      <c r="AC510" s="37"/>
      <c r="AD510" s="37"/>
      <c r="AE510" s="37"/>
      <c r="AT510" s="19" t="s">
        <v>198</v>
      </c>
      <c r="AU510" s="19" t="s">
        <v>90</v>
      </c>
    </row>
    <row r="511" spans="1:65" s="13" customFormat="1" x14ac:dyDescent="0.2">
      <c r="B511" s="195"/>
      <c r="C511" s="196"/>
      <c r="D511" s="197" t="s">
        <v>180</v>
      </c>
      <c r="E511" s="198" t="s">
        <v>79</v>
      </c>
      <c r="F511" s="199" t="s">
        <v>1155</v>
      </c>
      <c r="G511" s="196"/>
      <c r="H511" s="198" t="s">
        <v>79</v>
      </c>
      <c r="I511" s="200"/>
      <c r="J511" s="196"/>
      <c r="K511" s="196"/>
      <c r="L511" s="201"/>
      <c r="M511" s="202"/>
      <c r="N511" s="203"/>
      <c r="O511" s="203"/>
      <c r="P511" s="203"/>
      <c r="Q511" s="203"/>
      <c r="R511" s="203"/>
      <c r="S511" s="203"/>
      <c r="T511" s="204"/>
      <c r="AT511" s="205" t="s">
        <v>180</v>
      </c>
      <c r="AU511" s="205" t="s">
        <v>90</v>
      </c>
      <c r="AV511" s="13" t="s">
        <v>88</v>
      </c>
      <c r="AW511" s="13" t="s">
        <v>42</v>
      </c>
      <c r="AX511" s="13" t="s">
        <v>81</v>
      </c>
      <c r="AY511" s="205" t="s">
        <v>171</v>
      </c>
    </row>
    <row r="512" spans="1:65" s="13" customFormat="1" x14ac:dyDescent="0.2">
      <c r="B512" s="195"/>
      <c r="C512" s="196"/>
      <c r="D512" s="197" t="s">
        <v>180</v>
      </c>
      <c r="E512" s="198" t="s">
        <v>79</v>
      </c>
      <c r="F512" s="199" t="s">
        <v>1511</v>
      </c>
      <c r="G512" s="196"/>
      <c r="H512" s="198" t="s">
        <v>79</v>
      </c>
      <c r="I512" s="200"/>
      <c r="J512" s="196"/>
      <c r="K512" s="196"/>
      <c r="L512" s="201"/>
      <c r="M512" s="202"/>
      <c r="N512" s="203"/>
      <c r="O512" s="203"/>
      <c r="P512" s="203"/>
      <c r="Q512" s="203"/>
      <c r="R512" s="203"/>
      <c r="S512" s="203"/>
      <c r="T512" s="204"/>
      <c r="AT512" s="205" t="s">
        <v>180</v>
      </c>
      <c r="AU512" s="205" t="s">
        <v>90</v>
      </c>
      <c r="AV512" s="13" t="s">
        <v>88</v>
      </c>
      <c r="AW512" s="13" t="s">
        <v>42</v>
      </c>
      <c r="AX512" s="13" t="s">
        <v>81</v>
      </c>
      <c r="AY512" s="205" t="s">
        <v>171</v>
      </c>
    </row>
    <row r="513" spans="1:65" s="14" customFormat="1" x14ac:dyDescent="0.2">
      <c r="B513" s="206"/>
      <c r="C513" s="207"/>
      <c r="D513" s="197" t="s">
        <v>180</v>
      </c>
      <c r="E513" s="208" t="s">
        <v>79</v>
      </c>
      <c r="F513" s="209" t="s">
        <v>1200</v>
      </c>
      <c r="G513" s="207"/>
      <c r="H513" s="210">
        <v>88</v>
      </c>
      <c r="I513" s="211"/>
      <c r="J513" s="207"/>
      <c r="K513" s="207"/>
      <c r="L513" s="212"/>
      <c r="M513" s="213"/>
      <c r="N513" s="214"/>
      <c r="O513" s="214"/>
      <c r="P513" s="214"/>
      <c r="Q513" s="214"/>
      <c r="R513" s="214"/>
      <c r="S513" s="214"/>
      <c r="T513" s="215"/>
      <c r="AT513" s="216" t="s">
        <v>180</v>
      </c>
      <c r="AU513" s="216" t="s">
        <v>90</v>
      </c>
      <c r="AV513" s="14" t="s">
        <v>90</v>
      </c>
      <c r="AW513" s="14" t="s">
        <v>42</v>
      </c>
      <c r="AX513" s="14" t="s">
        <v>81</v>
      </c>
      <c r="AY513" s="216" t="s">
        <v>171</v>
      </c>
    </row>
    <row r="514" spans="1:65" s="14" customFormat="1" x14ac:dyDescent="0.2">
      <c r="B514" s="206"/>
      <c r="C514" s="207"/>
      <c r="D514" s="197" t="s">
        <v>180</v>
      </c>
      <c r="E514" s="208" t="s">
        <v>79</v>
      </c>
      <c r="F514" s="209" t="s">
        <v>1201</v>
      </c>
      <c r="G514" s="207"/>
      <c r="H514" s="210">
        <v>18</v>
      </c>
      <c r="I514" s="211"/>
      <c r="J514" s="207"/>
      <c r="K514" s="207"/>
      <c r="L514" s="212"/>
      <c r="M514" s="213"/>
      <c r="N514" s="214"/>
      <c r="O514" s="214"/>
      <c r="P514" s="214"/>
      <c r="Q514" s="214"/>
      <c r="R514" s="214"/>
      <c r="S514" s="214"/>
      <c r="T514" s="215"/>
      <c r="AT514" s="216" t="s">
        <v>180</v>
      </c>
      <c r="AU514" s="216" t="s">
        <v>90</v>
      </c>
      <c r="AV514" s="14" t="s">
        <v>90</v>
      </c>
      <c r="AW514" s="14" t="s">
        <v>42</v>
      </c>
      <c r="AX514" s="14" t="s">
        <v>81</v>
      </c>
      <c r="AY514" s="216" t="s">
        <v>171</v>
      </c>
    </row>
    <row r="515" spans="1:65" s="14" customFormat="1" x14ac:dyDescent="0.2">
      <c r="B515" s="206"/>
      <c r="C515" s="207"/>
      <c r="D515" s="197" t="s">
        <v>180</v>
      </c>
      <c r="E515" s="208" t="s">
        <v>79</v>
      </c>
      <c r="F515" s="209" t="s">
        <v>1202</v>
      </c>
      <c r="G515" s="207"/>
      <c r="H515" s="210">
        <v>81</v>
      </c>
      <c r="I515" s="211"/>
      <c r="J515" s="207"/>
      <c r="K515" s="207"/>
      <c r="L515" s="212"/>
      <c r="M515" s="213"/>
      <c r="N515" s="214"/>
      <c r="O515" s="214"/>
      <c r="P515" s="214"/>
      <c r="Q515" s="214"/>
      <c r="R515" s="214"/>
      <c r="S515" s="214"/>
      <c r="T515" s="215"/>
      <c r="AT515" s="216" t="s">
        <v>180</v>
      </c>
      <c r="AU515" s="216" t="s">
        <v>90</v>
      </c>
      <c r="AV515" s="14" t="s">
        <v>90</v>
      </c>
      <c r="AW515" s="14" t="s">
        <v>42</v>
      </c>
      <c r="AX515" s="14" t="s">
        <v>81</v>
      </c>
      <c r="AY515" s="216" t="s">
        <v>171</v>
      </c>
    </row>
    <row r="516" spans="1:65" s="14" customFormat="1" x14ac:dyDescent="0.2">
      <c r="B516" s="206"/>
      <c r="C516" s="207"/>
      <c r="D516" s="197" t="s">
        <v>180</v>
      </c>
      <c r="E516" s="208" t="s">
        <v>79</v>
      </c>
      <c r="F516" s="209" t="s">
        <v>1203</v>
      </c>
      <c r="G516" s="207"/>
      <c r="H516" s="210">
        <v>72</v>
      </c>
      <c r="I516" s="211"/>
      <c r="J516" s="207"/>
      <c r="K516" s="207"/>
      <c r="L516" s="212"/>
      <c r="M516" s="213"/>
      <c r="N516" s="214"/>
      <c r="O516" s="214"/>
      <c r="P516" s="214"/>
      <c r="Q516" s="214"/>
      <c r="R516" s="214"/>
      <c r="S516" s="214"/>
      <c r="T516" s="215"/>
      <c r="AT516" s="216" t="s">
        <v>180</v>
      </c>
      <c r="AU516" s="216" t="s">
        <v>90</v>
      </c>
      <c r="AV516" s="14" t="s">
        <v>90</v>
      </c>
      <c r="AW516" s="14" t="s">
        <v>42</v>
      </c>
      <c r="AX516" s="14" t="s">
        <v>81</v>
      </c>
      <c r="AY516" s="216" t="s">
        <v>171</v>
      </c>
    </row>
    <row r="517" spans="1:65" s="14" customFormat="1" x14ac:dyDescent="0.2">
      <c r="B517" s="206"/>
      <c r="C517" s="207"/>
      <c r="D517" s="197" t="s">
        <v>180</v>
      </c>
      <c r="E517" s="208" t="s">
        <v>79</v>
      </c>
      <c r="F517" s="209" t="s">
        <v>1204</v>
      </c>
      <c r="G517" s="207"/>
      <c r="H517" s="210">
        <v>72</v>
      </c>
      <c r="I517" s="211"/>
      <c r="J517" s="207"/>
      <c r="K517" s="207"/>
      <c r="L517" s="212"/>
      <c r="M517" s="213"/>
      <c r="N517" s="214"/>
      <c r="O517" s="214"/>
      <c r="P517" s="214"/>
      <c r="Q517" s="214"/>
      <c r="R517" s="214"/>
      <c r="S517" s="214"/>
      <c r="T517" s="215"/>
      <c r="AT517" s="216" t="s">
        <v>180</v>
      </c>
      <c r="AU517" s="216" t="s">
        <v>90</v>
      </c>
      <c r="AV517" s="14" t="s">
        <v>90</v>
      </c>
      <c r="AW517" s="14" t="s">
        <v>42</v>
      </c>
      <c r="AX517" s="14" t="s">
        <v>81</v>
      </c>
      <c r="AY517" s="216" t="s">
        <v>171</v>
      </c>
    </row>
    <row r="518" spans="1:65" s="15" customFormat="1" x14ac:dyDescent="0.2">
      <c r="B518" s="217"/>
      <c r="C518" s="218"/>
      <c r="D518" s="197" t="s">
        <v>180</v>
      </c>
      <c r="E518" s="219" t="s">
        <v>79</v>
      </c>
      <c r="F518" s="220" t="s">
        <v>183</v>
      </c>
      <c r="G518" s="218"/>
      <c r="H518" s="221">
        <v>331</v>
      </c>
      <c r="I518" s="222"/>
      <c r="J518" s="218"/>
      <c r="K518" s="218"/>
      <c r="L518" s="223"/>
      <c r="M518" s="224"/>
      <c r="N518" s="225"/>
      <c r="O518" s="225"/>
      <c r="P518" s="225"/>
      <c r="Q518" s="225"/>
      <c r="R518" s="225"/>
      <c r="S518" s="225"/>
      <c r="T518" s="226"/>
      <c r="AT518" s="227" t="s">
        <v>180</v>
      </c>
      <c r="AU518" s="227" t="s">
        <v>90</v>
      </c>
      <c r="AV518" s="15" t="s">
        <v>178</v>
      </c>
      <c r="AW518" s="15" t="s">
        <v>42</v>
      </c>
      <c r="AX518" s="15" t="s">
        <v>88</v>
      </c>
      <c r="AY518" s="227" t="s">
        <v>171</v>
      </c>
    </row>
    <row r="519" spans="1:65" s="2" customFormat="1" ht="16.5" customHeight="1" x14ac:dyDescent="0.2">
      <c r="A519" s="37"/>
      <c r="B519" s="38"/>
      <c r="C519" s="182" t="s">
        <v>431</v>
      </c>
      <c r="D519" s="182" t="s">
        <v>173</v>
      </c>
      <c r="E519" s="183" t="s">
        <v>1512</v>
      </c>
      <c r="F519" s="184" t="s">
        <v>1513</v>
      </c>
      <c r="G519" s="185" t="s">
        <v>127</v>
      </c>
      <c r="H519" s="186">
        <v>44</v>
      </c>
      <c r="I519" s="187"/>
      <c r="J519" s="188">
        <f>ROUND(I519*H519,2)</f>
        <v>0</v>
      </c>
      <c r="K519" s="184" t="s">
        <v>196</v>
      </c>
      <c r="L519" s="42"/>
      <c r="M519" s="189" t="s">
        <v>79</v>
      </c>
      <c r="N519" s="190" t="s">
        <v>51</v>
      </c>
      <c r="O519" s="67"/>
      <c r="P519" s="191">
        <f>O519*H519</f>
        <v>0</v>
      </c>
      <c r="Q519" s="191">
        <v>0.108</v>
      </c>
      <c r="R519" s="191">
        <f>Q519*H519</f>
        <v>4.7519999999999998</v>
      </c>
      <c r="S519" s="191">
        <v>0</v>
      </c>
      <c r="T519" s="192">
        <f>S519*H519</f>
        <v>0</v>
      </c>
      <c r="U519" s="37"/>
      <c r="V519" s="37"/>
      <c r="W519" s="37"/>
      <c r="X519" s="37"/>
      <c r="Y519" s="37"/>
      <c r="Z519" s="37"/>
      <c r="AA519" s="37"/>
      <c r="AB519" s="37"/>
      <c r="AC519" s="37"/>
      <c r="AD519" s="37"/>
      <c r="AE519" s="37"/>
      <c r="AR519" s="193" t="s">
        <v>178</v>
      </c>
      <c r="AT519" s="193" t="s">
        <v>173</v>
      </c>
      <c r="AU519" s="193" t="s">
        <v>90</v>
      </c>
      <c r="AY519" s="19" t="s">
        <v>171</v>
      </c>
      <c r="BE519" s="194">
        <f>IF(N519="základní",J519,0)</f>
        <v>0</v>
      </c>
      <c r="BF519" s="194">
        <f>IF(N519="snížená",J519,0)</f>
        <v>0</v>
      </c>
      <c r="BG519" s="194">
        <f>IF(N519="zákl. přenesená",J519,0)</f>
        <v>0</v>
      </c>
      <c r="BH519" s="194">
        <f>IF(N519="sníž. přenesená",J519,0)</f>
        <v>0</v>
      </c>
      <c r="BI519" s="194">
        <f>IF(N519="nulová",J519,0)</f>
        <v>0</v>
      </c>
      <c r="BJ519" s="19" t="s">
        <v>88</v>
      </c>
      <c r="BK519" s="194">
        <f>ROUND(I519*H519,2)</f>
        <v>0</v>
      </c>
      <c r="BL519" s="19" t="s">
        <v>178</v>
      </c>
      <c r="BM519" s="193" t="s">
        <v>1514</v>
      </c>
    </row>
    <row r="520" spans="1:65" s="2" customFormat="1" x14ac:dyDescent="0.2">
      <c r="A520" s="37"/>
      <c r="B520" s="38"/>
      <c r="C520" s="39"/>
      <c r="D520" s="228" t="s">
        <v>198</v>
      </c>
      <c r="E520" s="39"/>
      <c r="F520" s="229" t="s">
        <v>1515</v>
      </c>
      <c r="G520" s="39"/>
      <c r="H520" s="39"/>
      <c r="I520" s="230"/>
      <c r="J520" s="39"/>
      <c r="K520" s="39"/>
      <c r="L520" s="42"/>
      <c r="M520" s="231"/>
      <c r="N520" s="232"/>
      <c r="O520" s="67"/>
      <c r="P520" s="67"/>
      <c r="Q520" s="67"/>
      <c r="R520" s="67"/>
      <c r="S520" s="67"/>
      <c r="T520" s="68"/>
      <c r="U520" s="37"/>
      <c r="V520" s="37"/>
      <c r="W520" s="37"/>
      <c r="X520" s="37"/>
      <c r="Y520" s="37"/>
      <c r="Z520" s="37"/>
      <c r="AA520" s="37"/>
      <c r="AB520" s="37"/>
      <c r="AC520" s="37"/>
      <c r="AD520" s="37"/>
      <c r="AE520" s="37"/>
      <c r="AT520" s="19" t="s">
        <v>198</v>
      </c>
      <c r="AU520" s="19" t="s">
        <v>90</v>
      </c>
    </row>
    <row r="521" spans="1:65" s="13" customFormat="1" x14ac:dyDescent="0.2">
      <c r="B521" s="195"/>
      <c r="C521" s="196"/>
      <c r="D521" s="197" t="s">
        <v>180</v>
      </c>
      <c r="E521" s="198" t="s">
        <v>79</v>
      </c>
      <c r="F521" s="199" t="s">
        <v>1155</v>
      </c>
      <c r="G521" s="196"/>
      <c r="H521" s="198" t="s">
        <v>79</v>
      </c>
      <c r="I521" s="200"/>
      <c r="J521" s="196"/>
      <c r="K521" s="196"/>
      <c r="L521" s="201"/>
      <c r="M521" s="202"/>
      <c r="N521" s="203"/>
      <c r="O521" s="203"/>
      <c r="P521" s="203"/>
      <c r="Q521" s="203"/>
      <c r="R521" s="203"/>
      <c r="S521" s="203"/>
      <c r="T521" s="204"/>
      <c r="AT521" s="205" t="s">
        <v>180</v>
      </c>
      <c r="AU521" s="205" t="s">
        <v>90</v>
      </c>
      <c r="AV521" s="13" t="s">
        <v>88</v>
      </c>
      <c r="AW521" s="13" t="s">
        <v>42</v>
      </c>
      <c r="AX521" s="13" t="s">
        <v>81</v>
      </c>
      <c r="AY521" s="205" t="s">
        <v>171</v>
      </c>
    </row>
    <row r="522" spans="1:65" s="14" customFormat="1" x14ac:dyDescent="0.2">
      <c r="B522" s="206"/>
      <c r="C522" s="207"/>
      <c r="D522" s="197" t="s">
        <v>180</v>
      </c>
      <c r="E522" s="208" t="s">
        <v>79</v>
      </c>
      <c r="F522" s="209" t="s">
        <v>1516</v>
      </c>
      <c r="G522" s="207"/>
      <c r="H522" s="210">
        <v>20</v>
      </c>
      <c r="I522" s="211"/>
      <c r="J522" s="207"/>
      <c r="K522" s="207"/>
      <c r="L522" s="212"/>
      <c r="M522" s="213"/>
      <c r="N522" s="214"/>
      <c r="O522" s="214"/>
      <c r="P522" s="214"/>
      <c r="Q522" s="214"/>
      <c r="R522" s="214"/>
      <c r="S522" s="214"/>
      <c r="T522" s="215"/>
      <c r="AT522" s="216" t="s">
        <v>180</v>
      </c>
      <c r="AU522" s="216" t="s">
        <v>90</v>
      </c>
      <c r="AV522" s="14" t="s">
        <v>90</v>
      </c>
      <c r="AW522" s="14" t="s">
        <v>42</v>
      </c>
      <c r="AX522" s="14" t="s">
        <v>81</v>
      </c>
      <c r="AY522" s="216" t="s">
        <v>171</v>
      </c>
    </row>
    <row r="523" spans="1:65" s="14" customFormat="1" x14ac:dyDescent="0.2">
      <c r="B523" s="206"/>
      <c r="C523" s="207"/>
      <c r="D523" s="197" t="s">
        <v>180</v>
      </c>
      <c r="E523" s="208" t="s">
        <v>79</v>
      </c>
      <c r="F523" s="209" t="s">
        <v>1517</v>
      </c>
      <c r="G523" s="207"/>
      <c r="H523" s="210">
        <v>4</v>
      </c>
      <c r="I523" s="211"/>
      <c r="J523" s="207"/>
      <c r="K523" s="207"/>
      <c r="L523" s="212"/>
      <c r="M523" s="213"/>
      <c r="N523" s="214"/>
      <c r="O523" s="214"/>
      <c r="P523" s="214"/>
      <c r="Q523" s="214"/>
      <c r="R523" s="214"/>
      <c r="S523" s="214"/>
      <c r="T523" s="215"/>
      <c r="AT523" s="216" t="s">
        <v>180</v>
      </c>
      <c r="AU523" s="216" t="s">
        <v>90</v>
      </c>
      <c r="AV523" s="14" t="s">
        <v>90</v>
      </c>
      <c r="AW523" s="14" t="s">
        <v>42</v>
      </c>
      <c r="AX523" s="14" t="s">
        <v>81</v>
      </c>
      <c r="AY523" s="216" t="s">
        <v>171</v>
      </c>
    </row>
    <row r="524" spans="1:65" s="14" customFormat="1" x14ac:dyDescent="0.2">
      <c r="B524" s="206"/>
      <c r="C524" s="207"/>
      <c r="D524" s="197" t="s">
        <v>180</v>
      </c>
      <c r="E524" s="208" t="s">
        <v>79</v>
      </c>
      <c r="F524" s="209" t="s">
        <v>1518</v>
      </c>
      <c r="G524" s="207"/>
      <c r="H524" s="210">
        <v>4</v>
      </c>
      <c r="I524" s="211"/>
      <c r="J524" s="207"/>
      <c r="K524" s="207"/>
      <c r="L524" s="212"/>
      <c r="M524" s="213"/>
      <c r="N524" s="214"/>
      <c r="O524" s="214"/>
      <c r="P524" s="214"/>
      <c r="Q524" s="214"/>
      <c r="R524" s="214"/>
      <c r="S524" s="214"/>
      <c r="T524" s="215"/>
      <c r="AT524" s="216" t="s">
        <v>180</v>
      </c>
      <c r="AU524" s="216" t="s">
        <v>90</v>
      </c>
      <c r="AV524" s="14" t="s">
        <v>90</v>
      </c>
      <c r="AW524" s="14" t="s">
        <v>42</v>
      </c>
      <c r="AX524" s="14" t="s">
        <v>81</v>
      </c>
      <c r="AY524" s="216" t="s">
        <v>171</v>
      </c>
    </row>
    <row r="525" spans="1:65" s="14" customFormat="1" x14ac:dyDescent="0.2">
      <c r="B525" s="206"/>
      <c r="C525" s="207"/>
      <c r="D525" s="197" t="s">
        <v>180</v>
      </c>
      <c r="E525" s="208" t="s">
        <v>79</v>
      </c>
      <c r="F525" s="209" t="s">
        <v>1519</v>
      </c>
      <c r="G525" s="207"/>
      <c r="H525" s="210">
        <v>4</v>
      </c>
      <c r="I525" s="211"/>
      <c r="J525" s="207"/>
      <c r="K525" s="207"/>
      <c r="L525" s="212"/>
      <c r="M525" s="213"/>
      <c r="N525" s="214"/>
      <c r="O525" s="214"/>
      <c r="P525" s="214"/>
      <c r="Q525" s="214"/>
      <c r="R525" s="214"/>
      <c r="S525" s="214"/>
      <c r="T525" s="215"/>
      <c r="AT525" s="216" t="s">
        <v>180</v>
      </c>
      <c r="AU525" s="216" t="s">
        <v>90</v>
      </c>
      <c r="AV525" s="14" t="s">
        <v>90</v>
      </c>
      <c r="AW525" s="14" t="s">
        <v>42</v>
      </c>
      <c r="AX525" s="14" t="s">
        <v>81</v>
      </c>
      <c r="AY525" s="216" t="s">
        <v>171</v>
      </c>
    </row>
    <row r="526" spans="1:65" s="14" customFormat="1" x14ac:dyDescent="0.2">
      <c r="B526" s="206"/>
      <c r="C526" s="207"/>
      <c r="D526" s="197" t="s">
        <v>180</v>
      </c>
      <c r="E526" s="208" t="s">
        <v>79</v>
      </c>
      <c r="F526" s="209" t="s">
        <v>1520</v>
      </c>
      <c r="G526" s="207"/>
      <c r="H526" s="210">
        <v>3</v>
      </c>
      <c r="I526" s="211"/>
      <c r="J526" s="207"/>
      <c r="K526" s="207"/>
      <c r="L526" s="212"/>
      <c r="M526" s="213"/>
      <c r="N526" s="214"/>
      <c r="O526" s="214"/>
      <c r="P526" s="214"/>
      <c r="Q526" s="214"/>
      <c r="R526" s="214"/>
      <c r="S526" s="214"/>
      <c r="T526" s="215"/>
      <c r="AT526" s="216" t="s">
        <v>180</v>
      </c>
      <c r="AU526" s="216" t="s">
        <v>90</v>
      </c>
      <c r="AV526" s="14" t="s">
        <v>90</v>
      </c>
      <c r="AW526" s="14" t="s">
        <v>42</v>
      </c>
      <c r="AX526" s="14" t="s">
        <v>81</v>
      </c>
      <c r="AY526" s="216" t="s">
        <v>171</v>
      </c>
    </row>
    <row r="527" spans="1:65" s="14" customFormat="1" x14ac:dyDescent="0.2">
      <c r="B527" s="206"/>
      <c r="C527" s="207"/>
      <c r="D527" s="197" t="s">
        <v>180</v>
      </c>
      <c r="E527" s="208" t="s">
        <v>79</v>
      </c>
      <c r="F527" s="209" t="s">
        <v>1521</v>
      </c>
      <c r="G527" s="207"/>
      <c r="H527" s="210">
        <v>2</v>
      </c>
      <c r="I527" s="211"/>
      <c r="J527" s="207"/>
      <c r="K527" s="207"/>
      <c r="L527" s="212"/>
      <c r="M527" s="213"/>
      <c r="N527" s="214"/>
      <c r="O527" s="214"/>
      <c r="P527" s="214"/>
      <c r="Q527" s="214"/>
      <c r="R527" s="214"/>
      <c r="S527" s="214"/>
      <c r="T527" s="215"/>
      <c r="AT527" s="216" t="s">
        <v>180</v>
      </c>
      <c r="AU527" s="216" t="s">
        <v>90</v>
      </c>
      <c r="AV527" s="14" t="s">
        <v>90</v>
      </c>
      <c r="AW527" s="14" t="s">
        <v>42</v>
      </c>
      <c r="AX527" s="14" t="s">
        <v>81</v>
      </c>
      <c r="AY527" s="216" t="s">
        <v>171</v>
      </c>
    </row>
    <row r="528" spans="1:65" s="14" customFormat="1" x14ac:dyDescent="0.2">
      <c r="B528" s="206"/>
      <c r="C528" s="207"/>
      <c r="D528" s="197" t="s">
        <v>180</v>
      </c>
      <c r="E528" s="208" t="s">
        <v>79</v>
      </c>
      <c r="F528" s="209" t="s">
        <v>1522</v>
      </c>
      <c r="G528" s="207"/>
      <c r="H528" s="210">
        <v>4</v>
      </c>
      <c r="I528" s="211"/>
      <c r="J528" s="207"/>
      <c r="K528" s="207"/>
      <c r="L528" s="212"/>
      <c r="M528" s="213"/>
      <c r="N528" s="214"/>
      <c r="O528" s="214"/>
      <c r="P528" s="214"/>
      <c r="Q528" s="214"/>
      <c r="R528" s="214"/>
      <c r="S528" s="214"/>
      <c r="T528" s="215"/>
      <c r="AT528" s="216" t="s">
        <v>180</v>
      </c>
      <c r="AU528" s="216" t="s">
        <v>90</v>
      </c>
      <c r="AV528" s="14" t="s">
        <v>90</v>
      </c>
      <c r="AW528" s="14" t="s">
        <v>42</v>
      </c>
      <c r="AX528" s="14" t="s">
        <v>81</v>
      </c>
      <c r="AY528" s="216" t="s">
        <v>171</v>
      </c>
    </row>
    <row r="529" spans="1:65" s="14" customFormat="1" x14ac:dyDescent="0.2">
      <c r="B529" s="206"/>
      <c r="C529" s="207"/>
      <c r="D529" s="197" t="s">
        <v>180</v>
      </c>
      <c r="E529" s="208" t="s">
        <v>79</v>
      </c>
      <c r="F529" s="209" t="s">
        <v>1523</v>
      </c>
      <c r="G529" s="207"/>
      <c r="H529" s="210">
        <v>3</v>
      </c>
      <c r="I529" s="211"/>
      <c r="J529" s="207"/>
      <c r="K529" s="207"/>
      <c r="L529" s="212"/>
      <c r="M529" s="213"/>
      <c r="N529" s="214"/>
      <c r="O529" s="214"/>
      <c r="P529" s="214"/>
      <c r="Q529" s="214"/>
      <c r="R529" s="214"/>
      <c r="S529" s="214"/>
      <c r="T529" s="215"/>
      <c r="AT529" s="216" t="s">
        <v>180</v>
      </c>
      <c r="AU529" s="216" t="s">
        <v>90</v>
      </c>
      <c r="AV529" s="14" t="s">
        <v>90</v>
      </c>
      <c r="AW529" s="14" t="s">
        <v>42</v>
      </c>
      <c r="AX529" s="14" t="s">
        <v>81</v>
      </c>
      <c r="AY529" s="216" t="s">
        <v>171</v>
      </c>
    </row>
    <row r="530" spans="1:65" s="15" customFormat="1" x14ac:dyDescent="0.2">
      <c r="B530" s="217"/>
      <c r="C530" s="218"/>
      <c r="D530" s="197" t="s">
        <v>180</v>
      </c>
      <c r="E530" s="219" t="s">
        <v>79</v>
      </c>
      <c r="F530" s="220" t="s">
        <v>183</v>
      </c>
      <c r="G530" s="218"/>
      <c r="H530" s="221">
        <v>44</v>
      </c>
      <c r="I530" s="222"/>
      <c r="J530" s="218"/>
      <c r="K530" s="218"/>
      <c r="L530" s="223"/>
      <c r="M530" s="224"/>
      <c r="N530" s="225"/>
      <c r="O530" s="225"/>
      <c r="P530" s="225"/>
      <c r="Q530" s="225"/>
      <c r="R530" s="225"/>
      <c r="S530" s="225"/>
      <c r="T530" s="226"/>
      <c r="AT530" s="227" t="s">
        <v>180</v>
      </c>
      <c r="AU530" s="227" t="s">
        <v>90</v>
      </c>
      <c r="AV530" s="15" t="s">
        <v>178</v>
      </c>
      <c r="AW530" s="15" t="s">
        <v>42</v>
      </c>
      <c r="AX530" s="15" t="s">
        <v>88</v>
      </c>
      <c r="AY530" s="227" t="s">
        <v>171</v>
      </c>
    </row>
    <row r="531" spans="1:65" s="2" customFormat="1" ht="16.5" customHeight="1" x14ac:dyDescent="0.2">
      <c r="A531" s="37"/>
      <c r="B531" s="38"/>
      <c r="C531" s="233" t="s">
        <v>437</v>
      </c>
      <c r="D531" s="233" t="s">
        <v>202</v>
      </c>
      <c r="E531" s="234" t="s">
        <v>1524</v>
      </c>
      <c r="F531" s="235" t="s">
        <v>1525</v>
      </c>
      <c r="G531" s="236" t="s">
        <v>345</v>
      </c>
      <c r="H531" s="237">
        <v>11</v>
      </c>
      <c r="I531" s="238"/>
      <c r="J531" s="239">
        <f>ROUND(I531*H531,2)</f>
        <v>0</v>
      </c>
      <c r="K531" s="235" t="s">
        <v>177</v>
      </c>
      <c r="L531" s="240"/>
      <c r="M531" s="241" t="s">
        <v>79</v>
      </c>
      <c r="N531" s="242" t="s">
        <v>51</v>
      </c>
      <c r="O531" s="67"/>
      <c r="P531" s="191">
        <f>O531*H531</f>
        <v>0</v>
      </c>
      <c r="Q531" s="191">
        <v>0.43099999999999999</v>
      </c>
      <c r="R531" s="191">
        <f>Q531*H531</f>
        <v>4.7409999999999997</v>
      </c>
      <c r="S531" s="191">
        <v>0</v>
      </c>
      <c r="T531" s="192">
        <f>S531*H531</f>
        <v>0</v>
      </c>
      <c r="U531" s="37"/>
      <c r="V531" s="37"/>
      <c r="W531" s="37"/>
      <c r="X531" s="37"/>
      <c r="Y531" s="37"/>
      <c r="Z531" s="37"/>
      <c r="AA531" s="37"/>
      <c r="AB531" s="37"/>
      <c r="AC531" s="37"/>
      <c r="AD531" s="37"/>
      <c r="AE531" s="37"/>
      <c r="AR531" s="193" t="s">
        <v>205</v>
      </c>
      <c r="AT531" s="193" t="s">
        <v>202</v>
      </c>
      <c r="AU531" s="193" t="s">
        <v>90</v>
      </c>
      <c r="AY531" s="19" t="s">
        <v>171</v>
      </c>
      <c r="BE531" s="194">
        <f>IF(N531="základní",J531,0)</f>
        <v>0</v>
      </c>
      <c r="BF531" s="194">
        <f>IF(N531="snížená",J531,0)</f>
        <v>0</v>
      </c>
      <c r="BG531" s="194">
        <f>IF(N531="zákl. přenesená",J531,0)</f>
        <v>0</v>
      </c>
      <c r="BH531" s="194">
        <f>IF(N531="sníž. přenesená",J531,0)</f>
        <v>0</v>
      </c>
      <c r="BI531" s="194">
        <f>IF(N531="nulová",J531,0)</f>
        <v>0</v>
      </c>
      <c r="BJ531" s="19" t="s">
        <v>88</v>
      </c>
      <c r="BK531" s="194">
        <f>ROUND(I531*H531,2)</f>
        <v>0</v>
      </c>
      <c r="BL531" s="19" t="s">
        <v>178</v>
      </c>
      <c r="BM531" s="193" t="s">
        <v>1526</v>
      </c>
    </row>
    <row r="532" spans="1:65" s="13" customFormat="1" x14ac:dyDescent="0.2">
      <c r="B532" s="195"/>
      <c r="C532" s="196"/>
      <c r="D532" s="197" t="s">
        <v>180</v>
      </c>
      <c r="E532" s="198" t="s">
        <v>79</v>
      </c>
      <c r="F532" s="199" t="s">
        <v>1155</v>
      </c>
      <c r="G532" s="196"/>
      <c r="H532" s="198" t="s">
        <v>79</v>
      </c>
      <c r="I532" s="200"/>
      <c r="J532" s="196"/>
      <c r="K532" s="196"/>
      <c r="L532" s="201"/>
      <c r="M532" s="202"/>
      <c r="N532" s="203"/>
      <c r="O532" s="203"/>
      <c r="P532" s="203"/>
      <c r="Q532" s="203"/>
      <c r="R532" s="203"/>
      <c r="S532" s="203"/>
      <c r="T532" s="204"/>
      <c r="AT532" s="205" t="s">
        <v>180</v>
      </c>
      <c r="AU532" s="205" t="s">
        <v>90</v>
      </c>
      <c r="AV532" s="13" t="s">
        <v>88</v>
      </c>
      <c r="AW532" s="13" t="s">
        <v>42</v>
      </c>
      <c r="AX532" s="13" t="s">
        <v>81</v>
      </c>
      <c r="AY532" s="205" t="s">
        <v>171</v>
      </c>
    </row>
    <row r="533" spans="1:65" s="14" customFormat="1" x14ac:dyDescent="0.2">
      <c r="B533" s="206"/>
      <c r="C533" s="207"/>
      <c r="D533" s="197" t="s">
        <v>180</v>
      </c>
      <c r="E533" s="208" t="s">
        <v>79</v>
      </c>
      <c r="F533" s="209" t="s">
        <v>1527</v>
      </c>
      <c r="G533" s="207"/>
      <c r="H533" s="210">
        <v>20</v>
      </c>
      <c r="I533" s="211"/>
      <c r="J533" s="207"/>
      <c r="K533" s="207"/>
      <c r="L533" s="212"/>
      <c r="M533" s="213"/>
      <c r="N533" s="214"/>
      <c r="O533" s="214"/>
      <c r="P533" s="214"/>
      <c r="Q533" s="214"/>
      <c r="R533" s="214"/>
      <c r="S533" s="214"/>
      <c r="T533" s="215"/>
      <c r="AT533" s="216" t="s">
        <v>180</v>
      </c>
      <c r="AU533" s="216" t="s">
        <v>90</v>
      </c>
      <c r="AV533" s="14" t="s">
        <v>90</v>
      </c>
      <c r="AW533" s="14" t="s">
        <v>42</v>
      </c>
      <c r="AX533" s="14" t="s">
        <v>81</v>
      </c>
      <c r="AY533" s="216" t="s">
        <v>171</v>
      </c>
    </row>
    <row r="534" spans="1:65" s="14" customFormat="1" x14ac:dyDescent="0.2">
      <c r="B534" s="206"/>
      <c r="C534" s="207"/>
      <c r="D534" s="197" t="s">
        <v>180</v>
      </c>
      <c r="E534" s="208" t="s">
        <v>79</v>
      </c>
      <c r="F534" s="209" t="s">
        <v>1528</v>
      </c>
      <c r="G534" s="207"/>
      <c r="H534" s="210">
        <v>4</v>
      </c>
      <c r="I534" s="211"/>
      <c r="J534" s="207"/>
      <c r="K534" s="207"/>
      <c r="L534" s="212"/>
      <c r="M534" s="213"/>
      <c r="N534" s="214"/>
      <c r="O534" s="214"/>
      <c r="P534" s="214"/>
      <c r="Q534" s="214"/>
      <c r="R534" s="214"/>
      <c r="S534" s="214"/>
      <c r="T534" s="215"/>
      <c r="AT534" s="216" t="s">
        <v>180</v>
      </c>
      <c r="AU534" s="216" t="s">
        <v>90</v>
      </c>
      <c r="AV534" s="14" t="s">
        <v>90</v>
      </c>
      <c r="AW534" s="14" t="s">
        <v>42</v>
      </c>
      <c r="AX534" s="14" t="s">
        <v>81</v>
      </c>
      <c r="AY534" s="216" t="s">
        <v>171</v>
      </c>
    </row>
    <row r="535" spans="1:65" s="14" customFormat="1" x14ac:dyDescent="0.2">
      <c r="B535" s="206"/>
      <c r="C535" s="207"/>
      <c r="D535" s="197" t="s">
        <v>180</v>
      </c>
      <c r="E535" s="208" t="s">
        <v>79</v>
      </c>
      <c r="F535" s="209" t="s">
        <v>1529</v>
      </c>
      <c r="G535" s="207"/>
      <c r="H535" s="210">
        <v>4</v>
      </c>
      <c r="I535" s="211"/>
      <c r="J535" s="207"/>
      <c r="K535" s="207"/>
      <c r="L535" s="212"/>
      <c r="M535" s="213"/>
      <c r="N535" s="214"/>
      <c r="O535" s="214"/>
      <c r="P535" s="214"/>
      <c r="Q535" s="214"/>
      <c r="R535" s="214"/>
      <c r="S535" s="214"/>
      <c r="T535" s="215"/>
      <c r="AT535" s="216" t="s">
        <v>180</v>
      </c>
      <c r="AU535" s="216" t="s">
        <v>90</v>
      </c>
      <c r="AV535" s="14" t="s">
        <v>90</v>
      </c>
      <c r="AW535" s="14" t="s">
        <v>42</v>
      </c>
      <c r="AX535" s="14" t="s">
        <v>81</v>
      </c>
      <c r="AY535" s="216" t="s">
        <v>171</v>
      </c>
    </row>
    <row r="536" spans="1:65" s="14" customFormat="1" x14ac:dyDescent="0.2">
      <c r="B536" s="206"/>
      <c r="C536" s="207"/>
      <c r="D536" s="197" t="s">
        <v>180</v>
      </c>
      <c r="E536" s="208" t="s">
        <v>79</v>
      </c>
      <c r="F536" s="209" t="s">
        <v>1530</v>
      </c>
      <c r="G536" s="207"/>
      <c r="H536" s="210">
        <v>4</v>
      </c>
      <c r="I536" s="211"/>
      <c r="J536" s="207"/>
      <c r="K536" s="207"/>
      <c r="L536" s="212"/>
      <c r="M536" s="213"/>
      <c r="N536" s="214"/>
      <c r="O536" s="214"/>
      <c r="P536" s="214"/>
      <c r="Q536" s="214"/>
      <c r="R536" s="214"/>
      <c r="S536" s="214"/>
      <c r="T536" s="215"/>
      <c r="AT536" s="216" t="s">
        <v>180</v>
      </c>
      <c r="AU536" s="216" t="s">
        <v>90</v>
      </c>
      <c r="AV536" s="14" t="s">
        <v>90</v>
      </c>
      <c r="AW536" s="14" t="s">
        <v>42</v>
      </c>
      <c r="AX536" s="14" t="s">
        <v>81</v>
      </c>
      <c r="AY536" s="216" t="s">
        <v>171</v>
      </c>
    </row>
    <row r="537" spans="1:65" s="14" customFormat="1" x14ac:dyDescent="0.2">
      <c r="B537" s="206"/>
      <c r="C537" s="207"/>
      <c r="D537" s="197" t="s">
        <v>180</v>
      </c>
      <c r="E537" s="208" t="s">
        <v>79</v>
      </c>
      <c r="F537" s="209" t="s">
        <v>1531</v>
      </c>
      <c r="G537" s="207"/>
      <c r="H537" s="210">
        <v>3</v>
      </c>
      <c r="I537" s="211"/>
      <c r="J537" s="207"/>
      <c r="K537" s="207"/>
      <c r="L537" s="212"/>
      <c r="M537" s="213"/>
      <c r="N537" s="214"/>
      <c r="O537" s="214"/>
      <c r="P537" s="214"/>
      <c r="Q537" s="214"/>
      <c r="R537" s="214"/>
      <c r="S537" s="214"/>
      <c r="T537" s="215"/>
      <c r="AT537" s="216" t="s">
        <v>180</v>
      </c>
      <c r="AU537" s="216" t="s">
        <v>90</v>
      </c>
      <c r="AV537" s="14" t="s">
        <v>90</v>
      </c>
      <c r="AW537" s="14" t="s">
        <v>42</v>
      </c>
      <c r="AX537" s="14" t="s">
        <v>81</v>
      </c>
      <c r="AY537" s="216" t="s">
        <v>171</v>
      </c>
    </row>
    <row r="538" spans="1:65" s="14" customFormat="1" x14ac:dyDescent="0.2">
      <c r="B538" s="206"/>
      <c r="C538" s="207"/>
      <c r="D538" s="197" t="s">
        <v>180</v>
      </c>
      <c r="E538" s="208" t="s">
        <v>79</v>
      </c>
      <c r="F538" s="209" t="s">
        <v>1532</v>
      </c>
      <c r="G538" s="207"/>
      <c r="H538" s="210">
        <v>2</v>
      </c>
      <c r="I538" s="211"/>
      <c r="J538" s="207"/>
      <c r="K538" s="207"/>
      <c r="L538" s="212"/>
      <c r="M538" s="213"/>
      <c r="N538" s="214"/>
      <c r="O538" s="214"/>
      <c r="P538" s="214"/>
      <c r="Q538" s="214"/>
      <c r="R538" s="214"/>
      <c r="S538" s="214"/>
      <c r="T538" s="215"/>
      <c r="AT538" s="216" t="s">
        <v>180</v>
      </c>
      <c r="AU538" s="216" t="s">
        <v>90</v>
      </c>
      <c r="AV538" s="14" t="s">
        <v>90</v>
      </c>
      <c r="AW538" s="14" t="s">
        <v>42</v>
      </c>
      <c r="AX538" s="14" t="s">
        <v>81</v>
      </c>
      <c r="AY538" s="216" t="s">
        <v>171</v>
      </c>
    </row>
    <row r="539" spans="1:65" s="14" customFormat="1" x14ac:dyDescent="0.2">
      <c r="B539" s="206"/>
      <c r="C539" s="207"/>
      <c r="D539" s="197" t="s">
        <v>180</v>
      </c>
      <c r="E539" s="208" t="s">
        <v>79</v>
      </c>
      <c r="F539" s="209" t="s">
        <v>1533</v>
      </c>
      <c r="G539" s="207"/>
      <c r="H539" s="210">
        <v>4</v>
      </c>
      <c r="I539" s="211"/>
      <c r="J539" s="207"/>
      <c r="K539" s="207"/>
      <c r="L539" s="212"/>
      <c r="M539" s="213"/>
      <c r="N539" s="214"/>
      <c r="O539" s="214"/>
      <c r="P539" s="214"/>
      <c r="Q539" s="214"/>
      <c r="R539" s="214"/>
      <c r="S539" s="214"/>
      <c r="T539" s="215"/>
      <c r="AT539" s="216" t="s">
        <v>180</v>
      </c>
      <c r="AU539" s="216" t="s">
        <v>90</v>
      </c>
      <c r="AV539" s="14" t="s">
        <v>90</v>
      </c>
      <c r="AW539" s="14" t="s">
        <v>42</v>
      </c>
      <c r="AX539" s="14" t="s">
        <v>81</v>
      </c>
      <c r="AY539" s="216" t="s">
        <v>171</v>
      </c>
    </row>
    <row r="540" spans="1:65" s="14" customFormat="1" x14ac:dyDescent="0.2">
      <c r="B540" s="206"/>
      <c r="C540" s="207"/>
      <c r="D540" s="197" t="s">
        <v>180</v>
      </c>
      <c r="E540" s="208" t="s">
        <v>79</v>
      </c>
      <c r="F540" s="209" t="s">
        <v>1534</v>
      </c>
      <c r="G540" s="207"/>
      <c r="H540" s="210">
        <v>3</v>
      </c>
      <c r="I540" s="211"/>
      <c r="J540" s="207"/>
      <c r="K540" s="207"/>
      <c r="L540" s="212"/>
      <c r="M540" s="213"/>
      <c r="N540" s="214"/>
      <c r="O540" s="214"/>
      <c r="P540" s="214"/>
      <c r="Q540" s="214"/>
      <c r="R540" s="214"/>
      <c r="S540" s="214"/>
      <c r="T540" s="215"/>
      <c r="AT540" s="216" t="s">
        <v>180</v>
      </c>
      <c r="AU540" s="216" t="s">
        <v>90</v>
      </c>
      <c r="AV540" s="14" t="s">
        <v>90</v>
      </c>
      <c r="AW540" s="14" t="s">
        <v>42</v>
      </c>
      <c r="AX540" s="14" t="s">
        <v>81</v>
      </c>
      <c r="AY540" s="216" t="s">
        <v>171</v>
      </c>
    </row>
    <row r="541" spans="1:65" s="15" customFormat="1" x14ac:dyDescent="0.2">
      <c r="B541" s="217"/>
      <c r="C541" s="218"/>
      <c r="D541" s="197" t="s">
        <v>180</v>
      </c>
      <c r="E541" s="219" t="s">
        <v>79</v>
      </c>
      <c r="F541" s="220" t="s">
        <v>183</v>
      </c>
      <c r="G541" s="218"/>
      <c r="H541" s="221">
        <v>44</v>
      </c>
      <c r="I541" s="222"/>
      <c r="J541" s="218"/>
      <c r="K541" s="218"/>
      <c r="L541" s="223"/>
      <c r="M541" s="224"/>
      <c r="N541" s="225"/>
      <c r="O541" s="225"/>
      <c r="P541" s="225"/>
      <c r="Q541" s="225"/>
      <c r="R541" s="225"/>
      <c r="S541" s="225"/>
      <c r="T541" s="226"/>
      <c r="AT541" s="227" t="s">
        <v>180</v>
      </c>
      <c r="AU541" s="227" t="s">
        <v>90</v>
      </c>
      <c r="AV541" s="15" t="s">
        <v>178</v>
      </c>
      <c r="AW541" s="15" t="s">
        <v>42</v>
      </c>
      <c r="AX541" s="15" t="s">
        <v>81</v>
      </c>
      <c r="AY541" s="227" t="s">
        <v>171</v>
      </c>
    </row>
    <row r="542" spans="1:65" s="14" customFormat="1" x14ac:dyDescent="0.2">
      <c r="B542" s="206"/>
      <c r="C542" s="207"/>
      <c r="D542" s="197" t="s">
        <v>180</v>
      </c>
      <c r="E542" s="208" t="s">
        <v>79</v>
      </c>
      <c r="F542" s="209" t="s">
        <v>1535</v>
      </c>
      <c r="G542" s="207"/>
      <c r="H542" s="210">
        <v>11</v>
      </c>
      <c r="I542" s="211"/>
      <c r="J542" s="207"/>
      <c r="K542" s="207"/>
      <c r="L542" s="212"/>
      <c r="M542" s="213"/>
      <c r="N542" s="214"/>
      <c r="O542" s="214"/>
      <c r="P542" s="214"/>
      <c r="Q542" s="214"/>
      <c r="R542" s="214"/>
      <c r="S542" s="214"/>
      <c r="T542" s="215"/>
      <c r="AT542" s="216" t="s">
        <v>180</v>
      </c>
      <c r="AU542" s="216" t="s">
        <v>90</v>
      </c>
      <c r="AV542" s="14" t="s">
        <v>90</v>
      </c>
      <c r="AW542" s="14" t="s">
        <v>42</v>
      </c>
      <c r="AX542" s="14" t="s">
        <v>81</v>
      </c>
      <c r="AY542" s="216" t="s">
        <v>171</v>
      </c>
    </row>
    <row r="543" spans="1:65" s="15" customFormat="1" x14ac:dyDescent="0.2">
      <c r="B543" s="217"/>
      <c r="C543" s="218"/>
      <c r="D543" s="197" t="s">
        <v>180</v>
      </c>
      <c r="E543" s="219" t="s">
        <v>79</v>
      </c>
      <c r="F543" s="220" t="s">
        <v>183</v>
      </c>
      <c r="G543" s="218"/>
      <c r="H543" s="221">
        <v>11</v>
      </c>
      <c r="I543" s="222"/>
      <c r="J543" s="218"/>
      <c r="K543" s="218"/>
      <c r="L543" s="223"/>
      <c r="M543" s="224"/>
      <c r="N543" s="225"/>
      <c r="O543" s="225"/>
      <c r="P543" s="225"/>
      <c r="Q543" s="225"/>
      <c r="R543" s="225"/>
      <c r="S543" s="225"/>
      <c r="T543" s="226"/>
      <c r="AT543" s="227" t="s">
        <v>180</v>
      </c>
      <c r="AU543" s="227" t="s">
        <v>90</v>
      </c>
      <c r="AV543" s="15" t="s">
        <v>178</v>
      </c>
      <c r="AW543" s="15" t="s">
        <v>42</v>
      </c>
      <c r="AX543" s="15" t="s">
        <v>88</v>
      </c>
      <c r="AY543" s="227" t="s">
        <v>171</v>
      </c>
    </row>
    <row r="544" spans="1:65" s="2" customFormat="1" ht="24.2" customHeight="1" x14ac:dyDescent="0.2">
      <c r="A544" s="37"/>
      <c r="B544" s="38"/>
      <c r="C544" s="182" t="s">
        <v>442</v>
      </c>
      <c r="D544" s="182" t="s">
        <v>173</v>
      </c>
      <c r="E544" s="183" t="s">
        <v>1536</v>
      </c>
      <c r="F544" s="184" t="s">
        <v>1537</v>
      </c>
      <c r="G544" s="185" t="s">
        <v>127</v>
      </c>
      <c r="H544" s="186">
        <v>44</v>
      </c>
      <c r="I544" s="187"/>
      <c r="J544" s="188">
        <f>ROUND(I544*H544,2)</f>
        <v>0</v>
      </c>
      <c r="K544" s="184" t="s">
        <v>196</v>
      </c>
      <c r="L544" s="42"/>
      <c r="M544" s="189" t="s">
        <v>79</v>
      </c>
      <c r="N544" s="190" t="s">
        <v>51</v>
      </c>
      <c r="O544" s="67"/>
      <c r="P544" s="191">
        <f>O544*H544</f>
        <v>0</v>
      </c>
      <c r="Q544" s="191">
        <v>0</v>
      </c>
      <c r="R544" s="191">
        <f>Q544*H544</f>
        <v>0</v>
      </c>
      <c r="S544" s="191">
        <v>0.35499999999999998</v>
      </c>
      <c r="T544" s="192">
        <f>S544*H544</f>
        <v>15.62</v>
      </c>
      <c r="U544" s="37"/>
      <c r="V544" s="37"/>
      <c r="W544" s="37"/>
      <c r="X544" s="37"/>
      <c r="Y544" s="37"/>
      <c r="Z544" s="37"/>
      <c r="AA544" s="37"/>
      <c r="AB544" s="37"/>
      <c r="AC544" s="37"/>
      <c r="AD544" s="37"/>
      <c r="AE544" s="37"/>
      <c r="AR544" s="193" t="s">
        <v>178</v>
      </c>
      <c r="AT544" s="193" t="s">
        <v>173</v>
      </c>
      <c r="AU544" s="193" t="s">
        <v>90</v>
      </c>
      <c r="AY544" s="19" t="s">
        <v>171</v>
      </c>
      <c r="BE544" s="194">
        <f>IF(N544="základní",J544,0)</f>
        <v>0</v>
      </c>
      <c r="BF544" s="194">
        <f>IF(N544="snížená",J544,0)</f>
        <v>0</v>
      </c>
      <c r="BG544" s="194">
        <f>IF(N544="zákl. přenesená",J544,0)</f>
        <v>0</v>
      </c>
      <c r="BH544" s="194">
        <f>IF(N544="sníž. přenesená",J544,0)</f>
        <v>0</v>
      </c>
      <c r="BI544" s="194">
        <f>IF(N544="nulová",J544,0)</f>
        <v>0</v>
      </c>
      <c r="BJ544" s="19" t="s">
        <v>88</v>
      </c>
      <c r="BK544" s="194">
        <f>ROUND(I544*H544,2)</f>
        <v>0</v>
      </c>
      <c r="BL544" s="19" t="s">
        <v>178</v>
      </c>
      <c r="BM544" s="193" t="s">
        <v>1538</v>
      </c>
    </row>
    <row r="545" spans="1:65" s="2" customFormat="1" x14ac:dyDescent="0.2">
      <c r="A545" s="37"/>
      <c r="B545" s="38"/>
      <c r="C545" s="39"/>
      <c r="D545" s="228" t="s">
        <v>198</v>
      </c>
      <c r="E545" s="39"/>
      <c r="F545" s="229" t="s">
        <v>1539</v>
      </c>
      <c r="G545" s="39"/>
      <c r="H545" s="39"/>
      <c r="I545" s="230"/>
      <c r="J545" s="39"/>
      <c r="K545" s="39"/>
      <c r="L545" s="42"/>
      <c r="M545" s="231"/>
      <c r="N545" s="232"/>
      <c r="O545" s="67"/>
      <c r="P545" s="67"/>
      <c r="Q545" s="67"/>
      <c r="R545" s="67"/>
      <c r="S545" s="67"/>
      <c r="T545" s="68"/>
      <c r="U545" s="37"/>
      <c r="V545" s="37"/>
      <c r="W545" s="37"/>
      <c r="X545" s="37"/>
      <c r="Y545" s="37"/>
      <c r="Z545" s="37"/>
      <c r="AA545" s="37"/>
      <c r="AB545" s="37"/>
      <c r="AC545" s="37"/>
      <c r="AD545" s="37"/>
      <c r="AE545" s="37"/>
      <c r="AT545" s="19" t="s">
        <v>198</v>
      </c>
      <c r="AU545" s="19" t="s">
        <v>90</v>
      </c>
    </row>
    <row r="546" spans="1:65" s="12" customFormat="1" ht="22.9" customHeight="1" x14ac:dyDescent="0.2">
      <c r="B546" s="166"/>
      <c r="C546" s="167"/>
      <c r="D546" s="168" t="s">
        <v>80</v>
      </c>
      <c r="E546" s="180" t="s">
        <v>205</v>
      </c>
      <c r="F546" s="180" t="s">
        <v>825</v>
      </c>
      <c r="G546" s="167"/>
      <c r="H546" s="167"/>
      <c r="I546" s="170"/>
      <c r="J546" s="181">
        <f>BK546</f>
        <v>0</v>
      </c>
      <c r="K546" s="167"/>
      <c r="L546" s="172"/>
      <c r="M546" s="173"/>
      <c r="N546" s="174"/>
      <c r="O546" s="174"/>
      <c r="P546" s="175">
        <f>SUM(P547:P552)</f>
        <v>0</v>
      </c>
      <c r="Q546" s="174"/>
      <c r="R546" s="175">
        <f>SUM(R547:R552)</f>
        <v>9.7524699999999989</v>
      </c>
      <c r="S546" s="174"/>
      <c r="T546" s="176">
        <f>SUM(T547:T552)</f>
        <v>0</v>
      </c>
      <c r="AR546" s="177" t="s">
        <v>88</v>
      </c>
      <c r="AT546" s="178" t="s">
        <v>80</v>
      </c>
      <c r="AU546" s="178" t="s">
        <v>88</v>
      </c>
      <c r="AY546" s="177" t="s">
        <v>171</v>
      </c>
      <c r="BK546" s="179">
        <f>SUM(BK547:BK552)</f>
        <v>0</v>
      </c>
    </row>
    <row r="547" spans="1:65" s="2" customFormat="1" ht="16.5" customHeight="1" x14ac:dyDescent="0.2">
      <c r="A547" s="37"/>
      <c r="B547" s="38"/>
      <c r="C547" s="182" t="s">
        <v>447</v>
      </c>
      <c r="D547" s="182" t="s">
        <v>173</v>
      </c>
      <c r="E547" s="183" t="s">
        <v>1540</v>
      </c>
      <c r="F547" s="184" t="s">
        <v>1541</v>
      </c>
      <c r="G547" s="185" t="s">
        <v>345</v>
      </c>
      <c r="H547" s="186">
        <v>13</v>
      </c>
      <c r="I547" s="187"/>
      <c r="J547" s="188">
        <f>ROUND(I547*H547,2)</f>
        <v>0</v>
      </c>
      <c r="K547" s="184" t="s">
        <v>196</v>
      </c>
      <c r="L547" s="42"/>
      <c r="M547" s="189" t="s">
        <v>79</v>
      </c>
      <c r="N547" s="190" t="s">
        <v>51</v>
      </c>
      <c r="O547" s="67"/>
      <c r="P547" s="191">
        <f>O547*H547</f>
        <v>0</v>
      </c>
      <c r="Q547" s="191">
        <v>1.0189999999999999E-2</v>
      </c>
      <c r="R547" s="191">
        <f>Q547*H547</f>
        <v>0.13247</v>
      </c>
      <c r="S547" s="191">
        <v>0</v>
      </c>
      <c r="T547" s="192">
        <f>S547*H547</f>
        <v>0</v>
      </c>
      <c r="U547" s="37"/>
      <c r="V547" s="37"/>
      <c r="W547" s="37"/>
      <c r="X547" s="37"/>
      <c r="Y547" s="37"/>
      <c r="Z547" s="37"/>
      <c r="AA547" s="37"/>
      <c r="AB547" s="37"/>
      <c r="AC547" s="37"/>
      <c r="AD547" s="37"/>
      <c r="AE547" s="37"/>
      <c r="AR547" s="193" t="s">
        <v>178</v>
      </c>
      <c r="AT547" s="193" t="s">
        <v>173</v>
      </c>
      <c r="AU547" s="193" t="s">
        <v>90</v>
      </c>
      <c r="AY547" s="19" t="s">
        <v>171</v>
      </c>
      <c r="BE547" s="194">
        <f>IF(N547="základní",J547,0)</f>
        <v>0</v>
      </c>
      <c r="BF547" s="194">
        <f>IF(N547="snížená",J547,0)</f>
        <v>0</v>
      </c>
      <c r="BG547" s="194">
        <f>IF(N547="zákl. přenesená",J547,0)</f>
        <v>0</v>
      </c>
      <c r="BH547" s="194">
        <f>IF(N547="sníž. přenesená",J547,0)</f>
        <v>0</v>
      </c>
      <c r="BI547" s="194">
        <f>IF(N547="nulová",J547,0)</f>
        <v>0</v>
      </c>
      <c r="BJ547" s="19" t="s">
        <v>88</v>
      </c>
      <c r="BK547" s="194">
        <f>ROUND(I547*H547,2)</f>
        <v>0</v>
      </c>
      <c r="BL547" s="19" t="s">
        <v>178</v>
      </c>
      <c r="BM547" s="193" t="s">
        <v>1542</v>
      </c>
    </row>
    <row r="548" spans="1:65" s="2" customFormat="1" x14ac:dyDescent="0.2">
      <c r="A548" s="37"/>
      <c r="B548" s="38"/>
      <c r="C548" s="39"/>
      <c r="D548" s="228" t="s">
        <v>198</v>
      </c>
      <c r="E548" s="39"/>
      <c r="F548" s="229" t="s">
        <v>1543</v>
      </c>
      <c r="G548" s="39"/>
      <c r="H548" s="39"/>
      <c r="I548" s="230"/>
      <c r="J548" s="39"/>
      <c r="K548" s="39"/>
      <c r="L548" s="42"/>
      <c r="M548" s="231"/>
      <c r="N548" s="232"/>
      <c r="O548" s="67"/>
      <c r="P548" s="67"/>
      <c r="Q548" s="67"/>
      <c r="R548" s="67"/>
      <c r="S548" s="67"/>
      <c r="T548" s="68"/>
      <c r="U548" s="37"/>
      <c r="V548" s="37"/>
      <c r="W548" s="37"/>
      <c r="X548" s="37"/>
      <c r="Y548" s="37"/>
      <c r="Z548" s="37"/>
      <c r="AA548" s="37"/>
      <c r="AB548" s="37"/>
      <c r="AC548" s="37"/>
      <c r="AD548" s="37"/>
      <c r="AE548" s="37"/>
      <c r="AT548" s="19" t="s">
        <v>198</v>
      </c>
      <c r="AU548" s="19" t="s">
        <v>90</v>
      </c>
    </row>
    <row r="549" spans="1:65" s="13" customFormat="1" x14ac:dyDescent="0.2">
      <c r="B549" s="195"/>
      <c r="C549" s="196"/>
      <c r="D549" s="197" t="s">
        <v>180</v>
      </c>
      <c r="E549" s="198" t="s">
        <v>79</v>
      </c>
      <c r="F549" s="199" t="s">
        <v>1155</v>
      </c>
      <c r="G549" s="196"/>
      <c r="H549" s="198" t="s">
        <v>79</v>
      </c>
      <c r="I549" s="200"/>
      <c r="J549" s="196"/>
      <c r="K549" s="196"/>
      <c r="L549" s="201"/>
      <c r="M549" s="202"/>
      <c r="N549" s="203"/>
      <c r="O549" s="203"/>
      <c r="P549" s="203"/>
      <c r="Q549" s="203"/>
      <c r="R549" s="203"/>
      <c r="S549" s="203"/>
      <c r="T549" s="204"/>
      <c r="AT549" s="205" t="s">
        <v>180</v>
      </c>
      <c r="AU549" s="205" t="s">
        <v>90</v>
      </c>
      <c r="AV549" s="13" t="s">
        <v>88</v>
      </c>
      <c r="AW549" s="13" t="s">
        <v>42</v>
      </c>
      <c r="AX549" s="13" t="s">
        <v>81</v>
      </c>
      <c r="AY549" s="205" t="s">
        <v>171</v>
      </c>
    </row>
    <row r="550" spans="1:65" s="14" customFormat="1" x14ac:dyDescent="0.2">
      <c r="B550" s="206"/>
      <c r="C550" s="207"/>
      <c r="D550" s="197" t="s">
        <v>180</v>
      </c>
      <c r="E550" s="208" t="s">
        <v>79</v>
      </c>
      <c r="F550" s="209" t="s">
        <v>1544</v>
      </c>
      <c r="G550" s="207"/>
      <c r="H550" s="210">
        <v>13</v>
      </c>
      <c r="I550" s="211"/>
      <c r="J550" s="207"/>
      <c r="K550" s="207"/>
      <c r="L550" s="212"/>
      <c r="M550" s="213"/>
      <c r="N550" s="214"/>
      <c r="O550" s="214"/>
      <c r="P550" s="214"/>
      <c r="Q550" s="214"/>
      <c r="R550" s="214"/>
      <c r="S550" s="214"/>
      <c r="T550" s="215"/>
      <c r="AT550" s="216" t="s">
        <v>180</v>
      </c>
      <c r="AU550" s="216" t="s">
        <v>90</v>
      </c>
      <c r="AV550" s="14" t="s">
        <v>90</v>
      </c>
      <c r="AW550" s="14" t="s">
        <v>42</v>
      </c>
      <c r="AX550" s="14" t="s">
        <v>81</v>
      </c>
      <c r="AY550" s="216" t="s">
        <v>171</v>
      </c>
    </row>
    <row r="551" spans="1:65" s="15" customFormat="1" x14ac:dyDescent="0.2">
      <c r="B551" s="217"/>
      <c r="C551" s="218"/>
      <c r="D551" s="197" t="s">
        <v>180</v>
      </c>
      <c r="E551" s="219" t="s">
        <v>79</v>
      </c>
      <c r="F551" s="220" t="s">
        <v>183</v>
      </c>
      <c r="G551" s="218"/>
      <c r="H551" s="221">
        <v>13</v>
      </c>
      <c r="I551" s="222"/>
      <c r="J551" s="218"/>
      <c r="K551" s="218"/>
      <c r="L551" s="223"/>
      <c r="M551" s="224"/>
      <c r="N551" s="225"/>
      <c r="O551" s="225"/>
      <c r="P551" s="225"/>
      <c r="Q551" s="225"/>
      <c r="R551" s="225"/>
      <c r="S551" s="225"/>
      <c r="T551" s="226"/>
      <c r="AT551" s="227" t="s">
        <v>180</v>
      </c>
      <c r="AU551" s="227" t="s">
        <v>90</v>
      </c>
      <c r="AV551" s="15" t="s">
        <v>178</v>
      </c>
      <c r="AW551" s="15" t="s">
        <v>42</v>
      </c>
      <c r="AX551" s="15" t="s">
        <v>88</v>
      </c>
      <c r="AY551" s="227" t="s">
        <v>171</v>
      </c>
    </row>
    <row r="552" spans="1:65" s="2" customFormat="1" ht="16.5" customHeight="1" x14ac:dyDescent="0.2">
      <c r="A552" s="37"/>
      <c r="B552" s="38"/>
      <c r="C552" s="233" t="s">
        <v>451</v>
      </c>
      <c r="D552" s="233" t="s">
        <v>202</v>
      </c>
      <c r="E552" s="234" t="s">
        <v>1545</v>
      </c>
      <c r="F552" s="235" t="s">
        <v>1546</v>
      </c>
      <c r="G552" s="236" t="s">
        <v>345</v>
      </c>
      <c r="H552" s="237">
        <v>13</v>
      </c>
      <c r="I552" s="238"/>
      <c r="J552" s="239">
        <f>ROUND(I552*H552,2)</f>
        <v>0</v>
      </c>
      <c r="K552" s="235" t="s">
        <v>196</v>
      </c>
      <c r="L552" s="240"/>
      <c r="M552" s="241" t="s">
        <v>79</v>
      </c>
      <c r="N552" s="242" t="s">
        <v>51</v>
      </c>
      <c r="O552" s="67"/>
      <c r="P552" s="191">
        <f>O552*H552</f>
        <v>0</v>
      </c>
      <c r="Q552" s="191">
        <v>0.74</v>
      </c>
      <c r="R552" s="191">
        <f>Q552*H552</f>
        <v>9.6199999999999992</v>
      </c>
      <c r="S552" s="191">
        <v>0</v>
      </c>
      <c r="T552" s="192">
        <f>S552*H552</f>
        <v>0</v>
      </c>
      <c r="U552" s="37"/>
      <c r="V552" s="37"/>
      <c r="W552" s="37"/>
      <c r="X552" s="37"/>
      <c r="Y552" s="37"/>
      <c r="Z552" s="37"/>
      <c r="AA552" s="37"/>
      <c r="AB552" s="37"/>
      <c r="AC552" s="37"/>
      <c r="AD552" s="37"/>
      <c r="AE552" s="37"/>
      <c r="AR552" s="193" t="s">
        <v>205</v>
      </c>
      <c r="AT552" s="193" t="s">
        <v>202</v>
      </c>
      <c r="AU552" s="193" t="s">
        <v>90</v>
      </c>
      <c r="AY552" s="19" t="s">
        <v>171</v>
      </c>
      <c r="BE552" s="194">
        <f>IF(N552="základní",J552,0)</f>
        <v>0</v>
      </c>
      <c r="BF552" s="194">
        <f>IF(N552="snížená",J552,0)</f>
        <v>0</v>
      </c>
      <c r="BG552" s="194">
        <f>IF(N552="zákl. přenesená",J552,0)</f>
        <v>0</v>
      </c>
      <c r="BH552" s="194">
        <f>IF(N552="sníž. přenesená",J552,0)</f>
        <v>0</v>
      </c>
      <c r="BI552" s="194">
        <f>IF(N552="nulová",J552,0)</f>
        <v>0</v>
      </c>
      <c r="BJ552" s="19" t="s">
        <v>88</v>
      </c>
      <c r="BK552" s="194">
        <f>ROUND(I552*H552,2)</f>
        <v>0</v>
      </c>
      <c r="BL552" s="19" t="s">
        <v>178</v>
      </c>
      <c r="BM552" s="193" t="s">
        <v>1547</v>
      </c>
    </row>
    <row r="553" spans="1:65" s="12" customFormat="1" ht="22.9" customHeight="1" x14ac:dyDescent="0.2">
      <c r="B553" s="166"/>
      <c r="C553" s="167"/>
      <c r="D553" s="168" t="s">
        <v>80</v>
      </c>
      <c r="E553" s="180" t="s">
        <v>236</v>
      </c>
      <c r="F553" s="180" t="s">
        <v>611</v>
      </c>
      <c r="G553" s="167"/>
      <c r="H553" s="167"/>
      <c r="I553" s="170"/>
      <c r="J553" s="181">
        <f>BK553</f>
        <v>0</v>
      </c>
      <c r="K553" s="167"/>
      <c r="L553" s="172"/>
      <c r="M553" s="173"/>
      <c r="N553" s="174"/>
      <c r="O553" s="174"/>
      <c r="P553" s="175">
        <f>SUM(P554:P563)</f>
        <v>0</v>
      </c>
      <c r="Q553" s="174"/>
      <c r="R553" s="175">
        <f>SUM(R554:R563)</f>
        <v>1.435E-2</v>
      </c>
      <c r="S553" s="174"/>
      <c r="T553" s="176">
        <f>SUM(T554:T563)</f>
        <v>0</v>
      </c>
      <c r="AR553" s="177" t="s">
        <v>88</v>
      </c>
      <c r="AT553" s="178" t="s">
        <v>80</v>
      </c>
      <c r="AU553" s="178" t="s">
        <v>88</v>
      </c>
      <c r="AY553" s="177" t="s">
        <v>171</v>
      </c>
      <c r="BK553" s="179">
        <f>SUM(BK554:BK563)</f>
        <v>0</v>
      </c>
    </row>
    <row r="554" spans="1:65" s="2" customFormat="1" ht="16.5" customHeight="1" x14ac:dyDescent="0.2">
      <c r="A554" s="37"/>
      <c r="B554" s="38"/>
      <c r="C554" s="182" t="s">
        <v>456</v>
      </c>
      <c r="D554" s="182" t="s">
        <v>173</v>
      </c>
      <c r="E554" s="183" t="s">
        <v>1548</v>
      </c>
      <c r="F554" s="184" t="s">
        <v>1549</v>
      </c>
      <c r="G554" s="185" t="s">
        <v>345</v>
      </c>
      <c r="H554" s="186">
        <v>35</v>
      </c>
      <c r="I554" s="187"/>
      <c r="J554" s="188">
        <f>ROUND(I554*H554,2)</f>
        <v>0</v>
      </c>
      <c r="K554" s="184" t="s">
        <v>196</v>
      </c>
      <c r="L554" s="42"/>
      <c r="M554" s="189" t="s">
        <v>79</v>
      </c>
      <c r="N554" s="190" t="s">
        <v>51</v>
      </c>
      <c r="O554" s="67"/>
      <c r="P554" s="191">
        <f>O554*H554</f>
        <v>0</v>
      </c>
      <c r="Q554" s="191">
        <v>4.0999999999999999E-4</v>
      </c>
      <c r="R554" s="191">
        <f>Q554*H554</f>
        <v>1.435E-2</v>
      </c>
      <c r="S554" s="191">
        <v>0</v>
      </c>
      <c r="T554" s="192">
        <f>S554*H554</f>
        <v>0</v>
      </c>
      <c r="U554" s="37"/>
      <c r="V554" s="37"/>
      <c r="W554" s="37"/>
      <c r="X554" s="37"/>
      <c r="Y554" s="37"/>
      <c r="Z554" s="37"/>
      <c r="AA554" s="37"/>
      <c r="AB554" s="37"/>
      <c r="AC554" s="37"/>
      <c r="AD554" s="37"/>
      <c r="AE554" s="37"/>
      <c r="AR554" s="193" t="s">
        <v>178</v>
      </c>
      <c r="AT554" s="193" t="s">
        <v>173</v>
      </c>
      <c r="AU554" s="193" t="s">
        <v>90</v>
      </c>
      <c r="AY554" s="19" t="s">
        <v>171</v>
      </c>
      <c r="BE554" s="194">
        <f>IF(N554="základní",J554,0)</f>
        <v>0</v>
      </c>
      <c r="BF554" s="194">
        <f>IF(N554="snížená",J554,0)</f>
        <v>0</v>
      </c>
      <c r="BG554" s="194">
        <f>IF(N554="zákl. přenesená",J554,0)</f>
        <v>0</v>
      </c>
      <c r="BH554" s="194">
        <f>IF(N554="sníž. přenesená",J554,0)</f>
        <v>0</v>
      </c>
      <c r="BI554" s="194">
        <f>IF(N554="nulová",J554,0)</f>
        <v>0</v>
      </c>
      <c r="BJ554" s="19" t="s">
        <v>88</v>
      </c>
      <c r="BK554" s="194">
        <f>ROUND(I554*H554,2)</f>
        <v>0</v>
      </c>
      <c r="BL554" s="19" t="s">
        <v>178</v>
      </c>
      <c r="BM554" s="193" t="s">
        <v>1550</v>
      </c>
    </row>
    <row r="555" spans="1:65" s="2" customFormat="1" x14ac:dyDescent="0.2">
      <c r="A555" s="37"/>
      <c r="B555" s="38"/>
      <c r="C555" s="39"/>
      <c r="D555" s="228" t="s">
        <v>198</v>
      </c>
      <c r="E555" s="39"/>
      <c r="F555" s="229" t="s">
        <v>1551</v>
      </c>
      <c r="G555" s="39"/>
      <c r="H555" s="39"/>
      <c r="I555" s="230"/>
      <c r="J555" s="39"/>
      <c r="K555" s="39"/>
      <c r="L555" s="42"/>
      <c r="M555" s="231"/>
      <c r="N555" s="232"/>
      <c r="O555" s="67"/>
      <c r="P555" s="67"/>
      <c r="Q555" s="67"/>
      <c r="R555" s="67"/>
      <c r="S555" s="67"/>
      <c r="T555" s="68"/>
      <c r="U555" s="37"/>
      <c r="V555" s="37"/>
      <c r="W555" s="37"/>
      <c r="X555" s="37"/>
      <c r="Y555" s="37"/>
      <c r="Z555" s="37"/>
      <c r="AA555" s="37"/>
      <c r="AB555" s="37"/>
      <c r="AC555" s="37"/>
      <c r="AD555" s="37"/>
      <c r="AE555" s="37"/>
      <c r="AT555" s="19" t="s">
        <v>198</v>
      </c>
      <c r="AU555" s="19" t="s">
        <v>90</v>
      </c>
    </row>
    <row r="556" spans="1:65" s="13" customFormat="1" x14ac:dyDescent="0.2">
      <c r="B556" s="195"/>
      <c r="C556" s="196"/>
      <c r="D556" s="197" t="s">
        <v>180</v>
      </c>
      <c r="E556" s="198" t="s">
        <v>79</v>
      </c>
      <c r="F556" s="199" t="s">
        <v>1155</v>
      </c>
      <c r="G556" s="196"/>
      <c r="H556" s="198" t="s">
        <v>79</v>
      </c>
      <c r="I556" s="200"/>
      <c r="J556" s="196"/>
      <c r="K556" s="196"/>
      <c r="L556" s="201"/>
      <c r="M556" s="202"/>
      <c r="N556" s="203"/>
      <c r="O556" s="203"/>
      <c r="P556" s="203"/>
      <c r="Q556" s="203"/>
      <c r="R556" s="203"/>
      <c r="S556" s="203"/>
      <c r="T556" s="204"/>
      <c r="AT556" s="205" t="s">
        <v>180</v>
      </c>
      <c r="AU556" s="205" t="s">
        <v>90</v>
      </c>
      <c r="AV556" s="13" t="s">
        <v>88</v>
      </c>
      <c r="AW556" s="13" t="s">
        <v>42</v>
      </c>
      <c r="AX556" s="13" t="s">
        <v>81</v>
      </c>
      <c r="AY556" s="205" t="s">
        <v>171</v>
      </c>
    </row>
    <row r="557" spans="1:65" s="13" customFormat="1" x14ac:dyDescent="0.2">
      <c r="B557" s="195"/>
      <c r="C557" s="196"/>
      <c r="D557" s="197" t="s">
        <v>180</v>
      </c>
      <c r="E557" s="198" t="s">
        <v>79</v>
      </c>
      <c r="F557" s="199" t="s">
        <v>1199</v>
      </c>
      <c r="G557" s="196"/>
      <c r="H557" s="198" t="s">
        <v>79</v>
      </c>
      <c r="I557" s="200"/>
      <c r="J557" s="196"/>
      <c r="K557" s="196"/>
      <c r="L557" s="201"/>
      <c r="M557" s="202"/>
      <c r="N557" s="203"/>
      <c r="O557" s="203"/>
      <c r="P557" s="203"/>
      <c r="Q557" s="203"/>
      <c r="R557" s="203"/>
      <c r="S557" s="203"/>
      <c r="T557" s="204"/>
      <c r="AT557" s="205" t="s">
        <v>180</v>
      </c>
      <c r="AU557" s="205" t="s">
        <v>90</v>
      </c>
      <c r="AV557" s="13" t="s">
        <v>88</v>
      </c>
      <c r="AW557" s="13" t="s">
        <v>42</v>
      </c>
      <c r="AX557" s="13" t="s">
        <v>81</v>
      </c>
      <c r="AY557" s="205" t="s">
        <v>171</v>
      </c>
    </row>
    <row r="558" spans="1:65" s="14" customFormat="1" x14ac:dyDescent="0.2">
      <c r="B558" s="206"/>
      <c r="C558" s="207"/>
      <c r="D558" s="197" t="s">
        <v>180</v>
      </c>
      <c r="E558" s="208" t="s">
        <v>79</v>
      </c>
      <c r="F558" s="209" t="s">
        <v>1552</v>
      </c>
      <c r="G558" s="207"/>
      <c r="H558" s="210">
        <v>8</v>
      </c>
      <c r="I558" s="211"/>
      <c r="J558" s="207"/>
      <c r="K558" s="207"/>
      <c r="L558" s="212"/>
      <c r="M558" s="213"/>
      <c r="N558" s="214"/>
      <c r="O558" s="214"/>
      <c r="P558" s="214"/>
      <c r="Q558" s="214"/>
      <c r="R558" s="214"/>
      <c r="S558" s="214"/>
      <c r="T558" s="215"/>
      <c r="AT558" s="216" t="s">
        <v>180</v>
      </c>
      <c r="AU558" s="216" t="s">
        <v>90</v>
      </c>
      <c r="AV558" s="14" t="s">
        <v>90</v>
      </c>
      <c r="AW558" s="14" t="s">
        <v>42</v>
      </c>
      <c r="AX558" s="14" t="s">
        <v>81</v>
      </c>
      <c r="AY558" s="216" t="s">
        <v>171</v>
      </c>
    </row>
    <row r="559" spans="1:65" s="14" customFormat="1" x14ac:dyDescent="0.2">
      <c r="B559" s="206"/>
      <c r="C559" s="207"/>
      <c r="D559" s="197" t="s">
        <v>180</v>
      </c>
      <c r="E559" s="208" t="s">
        <v>79</v>
      </c>
      <c r="F559" s="209" t="s">
        <v>1553</v>
      </c>
      <c r="G559" s="207"/>
      <c r="H559" s="210">
        <v>2</v>
      </c>
      <c r="I559" s="211"/>
      <c r="J559" s="207"/>
      <c r="K559" s="207"/>
      <c r="L559" s="212"/>
      <c r="M559" s="213"/>
      <c r="N559" s="214"/>
      <c r="O559" s="214"/>
      <c r="P559" s="214"/>
      <c r="Q559" s="214"/>
      <c r="R559" s="214"/>
      <c r="S559" s="214"/>
      <c r="T559" s="215"/>
      <c r="AT559" s="216" t="s">
        <v>180</v>
      </c>
      <c r="AU559" s="216" t="s">
        <v>90</v>
      </c>
      <c r="AV559" s="14" t="s">
        <v>90</v>
      </c>
      <c r="AW559" s="14" t="s">
        <v>42</v>
      </c>
      <c r="AX559" s="14" t="s">
        <v>81</v>
      </c>
      <c r="AY559" s="216" t="s">
        <v>171</v>
      </c>
    </row>
    <row r="560" spans="1:65" s="14" customFormat="1" x14ac:dyDescent="0.2">
      <c r="B560" s="206"/>
      <c r="C560" s="207"/>
      <c r="D560" s="197" t="s">
        <v>180</v>
      </c>
      <c r="E560" s="208" t="s">
        <v>79</v>
      </c>
      <c r="F560" s="209" t="s">
        <v>1554</v>
      </c>
      <c r="G560" s="207"/>
      <c r="H560" s="210">
        <v>9</v>
      </c>
      <c r="I560" s="211"/>
      <c r="J560" s="207"/>
      <c r="K560" s="207"/>
      <c r="L560" s="212"/>
      <c r="M560" s="213"/>
      <c r="N560" s="214"/>
      <c r="O560" s="214"/>
      <c r="P560" s="214"/>
      <c r="Q560" s="214"/>
      <c r="R560" s="214"/>
      <c r="S560" s="214"/>
      <c r="T560" s="215"/>
      <c r="AT560" s="216" t="s">
        <v>180</v>
      </c>
      <c r="AU560" s="216" t="s">
        <v>90</v>
      </c>
      <c r="AV560" s="14" t="s">
        <v>90</v>
      </c>
      <c r="AW560" s="14" t="s">
        <v>42</v>
      </c>
      <c r="AX560" s="14" t="s">
        <v>81</v>
      </c>
      <c r="AY560" s="216" t="s">
        <v>171</v>
      </c>
    </row>
    <row r="561" spans="1:65" s="14" customFormat="1" x14ac:dyDescent="0.2">
      <c r="B561" s="206"/>
      <c r="C561" s="207"/>
      <c r="D561" s="197" t="s">
        <v>180</v>
      </c>
      <c r="E561" s="208" t="s">
        <v>79</v>
      </c>
      <c r="F561" s="209" t="s">
        <v>1555</v>
      </c>
      <c r="G561" s="207"/>
      <c r="H561" s="210">
        <v>8</v>
      </c>
      <c r="I561" s="211"/>
      <c r="J561" s="207"/>
      <c r="K561" s="207"/>
      <c r="L561" s="212"/>
      <c r="M561" s="213"/>
      <c r="N561" s="214"/>
      <c r="O561" s="214"/>
      <c r="P561" s="214"/>
      <c r="Q561" s="214"/>
      <c r="R561" s="214"/>
      <c r="S561" s="214"/>
      <c r="T561" s="215"/>
      <c r="AT561" s="216" t="s">
        <v>180</v>
      </c>
      <c r="AU561" s="216" t="s">
        <v>90</v>
      </c>
      <c r="AV561" s="14" t="s">
        <v>90</v>
      </c>
      <c r="AW561" s="14" t="s">
        <v>42</v>
      </c>
      <c r="AX561" s="14" t="s">
        <v>81</v>
      </c>
      <c r="AY561" s="216" t="s">
        <v>171</v>
      </c>
    </row>
    <row r="562" spans="1:65" s="14" customFormat="1" x14ac:dyDescent="0.2">
      <c r="B562" s="206"/>
      <c r="C562" s="207"/>
      <c r="D562" s="197" t="s">
        <v>180</v>
      </c>
      <c r="E562" s="208" t="s">
        <v>79</v>
      </c>
      <c r="F562" s="209" t="s">
        <v>1556</v>
      </c>
      <c r="G562" s="207"/>
      <c r="H562" s="210">
        <v>8</v>
      </c>
      <c r="I562" s="211"/>
      <c r="J562" s="207"/>
      <c r="K562" s="207"/>
      <c r="L562" s="212"/>
      <c r="M562" s="213"/>
      <c r="N562" s="214"/>
      <c r="O562" s="214"/>
      <c r="P562" s="214"/>
      <c r="Q562" s="214"/>
      <c r="R562" s="214"/>
      <c r="S562" s="214"/>
      <c r="T562" s="215"/>
      <c r="AT562" s="216" t="s">
        <v>180</v>
      </c>
      <c r="AU562" s="216" t="s">
        <v>90</v>
      </c>
      <c r="AV562" s="14" t="s">
        <v>90</v>
      </c>
      <c r="AW562" s="14" t="s">
        <v>42</v>
      </c>
      <c r="AX562" s="14" t="s">
        <v>81</v>
      </c>
      <c r="AY562" s="216" t="s">
        <v>171</v>
      </c>
    </row>
    <row r="563" spans="1:65" s="15" customFormat="1" x14ac:dyDescent="0.2">
      <c r="B563" s="217"/>
      <c r="C563" s="218"/>
      <c r="D563" s="197" t="s">
        <v>180</v>
      </c>
      <c r="E563" s="219" t="s">
        <v>79</v>
      </c>
      <c r="F563" s="220" t="s">
        <v>183</v>
      </c>
      <c r="G563" s="218"/>
      <c r="H563" s="221">
        <v>35</v>
      </c>
      <c r="I563" s="222"/>
      <c r="J563" s="218"/>
      <c r="K563" s="218"/>
      <c r="L563" s="223"/>
      <c r="M563" s="224"/>
      <c r="N563" s="225"/>
      <c r="O563" s="225"/>
      <c r="P563" s="225"/>
      <c r="Q563" s="225"/>
      <c r="R563" s="225"/>
      <c r="S563" s="225"/>
      <c r="T563" s="226"/>
      <c r="AT563" s="227" t="s">
        <v>180</v>
      </c>
      <c r="AU563" s="227" t="s">
        <v>90</v>
      </c>
      <c r="AV563" s="15" t="s">
        <v>178</v>
      </c>
      <c r="AW563" s="15" t="s">
        <v>42</v>
      </c>
      <c r="AX563" s="15" t="s">
        <v>88</v>
      </c>
      <c r="AY563" s="227" t="s">
        <v>171</v>
      </c>
    </row>
    <row r="564" spans="1:65" s="12" customFormat="1" ht="22.9" customHeight="1" x14ac:dyDescent="0.2">
      <c r="B564" s="166"/>
      <c r="C564" s="167"/>
      <c r="D564" s="168" t="s">
        <v>80</v>
      </c>
      <c r="E564" s="180" t="s">
        <v>621</v>
      </c>
      <c r="F564" s="180" t="s">
        <v>1099</v>
      </c>
      <c r="G564" s="167"/>
      <c r="H564" s="167"/>
      <c r="I564" s="170"/>
      <c r="J564" s="181">
        <f>BK564</f>
        <v>0</v>
      </c>
      <c r="K564" s="167"/>
      <c r="L564" s="172"/>
      <c r="M564" s="173"/>
      <c r="N564" s="174"/>
      <c r="O564" s="174"/>
      <c r="P564" s="175">
        <f>SUM(P565:P575)</f>
        <v>0</v>
      </c>
      <c r="Q564" s="174"/>
      <c r="R564" s="175">
        <f>SUM(R565:R575)</f>
        <v>0</v>
      </c>
      <c r="S564" s="174"/>
      <c r="T564" s="176">
        <f>SUM(T565:T575)</f>
        <v>0</v>
      </c>
      <c r="AR564" s="177" t="s">
        <v>88</v>
      </c>
      <c r="AT564" s="178" t="s">
        <v>80</v>
      </c>
      <c r="AU564" s="178" t="s">
        <v>88</v>
      </c>
      <c r="AY564" s="177" t="s">
        <v>171</v>
      </c>
      <c r="BK564" s="179">
        <f>SUM(BK565:BK575)</f>
        <v>0</v>
      </c>
    </row>
    <row r="565" spans="1:65" s="2" customFormat="1" ht="16.5" customHeight="1" x14ac:dyDescent="0.2">
      <c r="A565" s="37"/>
      <c r="B565" s="38"/>
      <c r="C565" s="182" t="s">
        <v>460</v>
      </c>
      <c r="D565" s="182" t="s">
        <v>173</v>
      </c>
      <c r="E565" s="183" t="s">
        <v>1125</v>
      </c>
      <c r="F565" s="184" t="s">
        <v>1126</v>
      </c>
      <c r="G565" s="185" t="s">
        <v>337</v>
      </c>
      <c r="H565" s="186">
        <v>14.552</v>
      </c>
      <c r="I565" s="187"/>
      <c r="J565" s="188">
        <f>ROUND(I565*H565,2)</f>
        <v>0</v>
      </c>
      <c r="K565" s="184" t="s">
        <v>177</v>
      </c>
      <c r="L565" s="42"/>
      <c r="M565" s="189" t="s">
        <v>79</v>
      </c>
      <c r="N565" s="190" t="s">
        <v>51</v>
      </c>
      <c r="O565" s="67"/>
      <c r="P565" s="191">
        <f>O565*H565</f>
        <v>0</v>
      </c>
      <c r="Q565" s="191">
        <v>0</v>
      </c>
      <c r="R565" s="191">
        <f>Q565*H565</f>
        <v>0</v>
      </c>
      <c r="S565" s="191">
        <v>0</v>
      </c>
      <c r="T565" s="192">
        <f>S565*H565</f>
        <v>0</v>
      </c>
      <c r="U565" s="37"/>
      <c r="V565" s="37"/>
      <c r="W565" s="37"/>
      <c r="X565" s="37"/>
      <c r="Y565" s="37"/>
      <c r="Z565" s="37"/>
      <c r="AA565" s="37"/>
      <c r="AB565" s="37"/>
      <c r="AC565" s="37"/>
      <c r="AD565" s="37"/>
      <c r="AE565" s="37"/>
      <c r="AR565" s="193" t="s">
        <v>178</v>
      </c>
      <c r="AT565" s="193" t="s">
        <v>173</v>
      </c>
      <c r="AU565" s="193" t="s">
        <v>90</v>
      </c>
      <c r="AY565" s="19" t="s">
        <v>171</v>
      </c>
      <c r="BE565" s="194">
        <f>IF(N565="základní",J565,0)</f>
        <v>0</v>
      </c>
      <c r="BF565" s="194">
        <f>IF(N565="snížená",J565,0)</f>
        <v>0</v>
      </c>
      <c r="BG565" s="194">
        <f>IF(N565="zákl. přenesená",J565,0)</f>
        <v>0</v>
      </c>
      <c r="BH565" s="194">
        <f>IF(N565="sníž. přenesená",J565,0)</f>
        <v>0</v>
      </c>
      <c r="BI565" s="194">
        <f>IF(N565="nulová",J565,0)</f>
        <v>0</v>
      </c>
      <c r="BJ565" s="19" t="s">
        <v>88</v>
      </c>
      <c r="BK565" s="194">
        <f>ROUND(I565*H565,2)</f>
        <v>0</v>
      </c>
      <c r="BL565" s="19" t="s">
        <v>178</v>
      </c>
      <c r="BM565" s="193" t="s">
        <v>1557</v>
      </c>
    </row>
    <row r="566" spans="1:65" s="13" customFormat="1" x14ac:dyDescent="0.2">
      <c r="B566" s="195"/>
      <c r="C566" s="196"/>
      <c r="D566" s="197" t="s">
        <v>180</v>
      </c>
      <c r="E566" s="198" t="s">
        <v>79</v>
      </c>
      <c r="F566" s="199" t="s">
        <v>1155</v>
      </c>
      <c r="G566" s="196"/>
      <c r="H566" s="198" t="s">
        <v>79</v>
      </c>
      <c r="I566" s="200"/>
      <c r="J566" s="196"/>
      <c r="K566" s="196"/>
      <c r="L566" s="201"/>
      <c r="M566" s="202"/>
      <c r="N566" s="203"/>
      <c r="O566" s="203"/>
      <c r="P566" s="203"/>
      <c r="Q566" s="203"/>
      <c r="R566" s="203"/>
      <c r="S566" s="203"/>
      <c r="T566" s="204"/>
      <c r="AT566" s="205" t="s">
        <v>180</v>
      </c>
      <c r="AU566" s="205" t="s">
        <v>90</v>
      </c>
      <c r="AV566" s="13" t="s">
        <v>88</v>
      </c>
      <c r="AW566" s="13" t="s">
        <v>42</v>
      </c>
      <c r="AX566" s="13" t="s">
        <v>81</v>
      </c>
      <c r="AY566" s="205" t="s">
        <v>171</v>
      </c>
    </row>
    <row r="567" spans="1:65" s="14" customFormat="1" x14ac:dyDescent="0.2">
      <c r="B567" s="206"/>
      <c r="C567" s="207"/>
      <c r="D567" s="197" t="s">
        <v>180</v>
      </c>
      <c r="E567" s="208" t="s">
        <v>79</v>
      </c>
      <c r="F567" s="209" t="s">
        <v>1558</v>
      </c>
      <c r="G567" s="207"/>
      <c r="H567" s="210">
        <v>4.7409999999999997</v>
      </c>
      <c r="I567" s="211"/>
      <c r="J567" s="207"/>
      <c r="K567" s="207"/>
      <c r="L567" s="212"/>
      <c r="M567" s="213"/>
      <c r="N567" s="214"/>
      <c r="O567" s="214"/>
      <c r="P567" s="214"/>
      <c r="Q567" s="214"/>
      <c r="R567" s="214"/>
      <c r="S567" s="214"/>
      <c r="T567" s="215"/>
      <c r="AT567" s="216" t="s">
        <v>180</v>
      </c>
      <c r="AU567" s="216" t="s">
        <v>90</v>
      </c>
      <c r="AV567" s="14" t="s">
        <v>90</v>
      </c>
      <c r="AW567" s="14" t="s">
        <v>42</v>
      </c>
      <c r="AX567" s="14" t="s">
        <v>81</v>
      </c>
      <c r="AY567" s="216" t="s">
        <v>171</v>
      </c>
    </row>
    <row r="568" spans="1:65" s="14" customFormat="1" x14ac:dyDescent="0.2">
      <c r="B568" s="206"/>
      <c r="C568" s="207"/>
      <c r="D568" s="197" t="s">
        <v>180</v>
      </c>
      <c r="E568" s="208" t="s">
        <v>79</v>
      </c>
      <c r="F568" s="209" t="s">
        <v>1559</v>
      </c>
      <c r="G568" s="207"/>
      <c r="H568" s="210">
        <v>9.8109999999999999</v>
      </c>
      <c r="I568" s="211"/>
      <c r="J568" s="207"/>
      <c r="K568" s="207"/>
      <c r="L568" s="212"/>
      <c r="M568" s="213"/>
      <c r="N568" s="214"/>
      <c r="O568" s="214"/>
      <c r="P568" s="214"/>
      <c r="Q568" s="214"/>
      <c r="R568" s="214"/>
      <c r="S568" s="214"/>
      <c r="T568" s="215"/>
      <c r="AT568" s="216" t="s">
        <v>180</v>
      </c>
      <c r="AU568" s="216" t="s">
        <v>90</v>
      </c>
      <c r="AV568" s="14" t="s">
        <v>90</v>
      </c>
      <c r="AW568" s="14" t="s">
        <v>42</v>
      </c>
      <c r="AX568" s="14" t="s">
        <v>81</v>
      </c>
      <c r="AY568" s="216" t="s">
        <v>171</v>
      </c>
    </row>
    <row r="569" spans="1:65" s="15" customFormat="1" x14ac:dyDescent="0.2">
      <c r="B569" s="217"/>
      <c r="C569" s="218"/>
      <c r="D569" s="197" t="s">
        <v>180</v>
      </c>
      <c r="E569" s="219" t="s">
        <v>79</v>
      </c>
      <c r="F569" s="220" t="s">
        <v>183</v>
      </c>
      <c r="G569" s="218"/>
      <c r="H569" s="221">
        <v>14.552</v>
      </c>
      <c r="I569" s="222"/>
      <c r="J569" s="218"/>
      <c r="K569" s="218"/>
      <c r="L569" s="223"/>
      <c r="M569" s="224"/>
      <c r="N569" s="225"/>
      <c r="O569" s="225"/>
      <c r="P569" s="225"/>
      <c r="Q569" s="225"/>
      <c r="R569" s="225"/>
      <c r="S569" s="225"/>
      <c r="T569" s="226"/>
      <c r="AT569" s="227" t="s">
        <v>180</v>
      </c>
      <c r="AU569" s="227" t="s">
        <v>90</v>
      </c>
      <c r="AV569" s="15" t="s">
        <v>178</v>
      </c>
      <c r="AW569" s="15" t="s">
        <v>42</v>
      </c>
      <c r="AX569" s="15" t="s">
        <v>88</v>
      </c>
      <c r="AY569" s="227" t="s">
        <v>171</v>
      </c>
    </row>
    <row r="570" spans="1:65" s="2" customFormat="1" ht="16.5" customHeight="1" x14ac:dyDescent="0.2">
      <c r="A570" s="37"/>
      <c r="B570" s="38"/>
      <c r="C570" s="182" t="s">
        <v>465</v>
      </c>
      <c r="D570" s="182" t="s">
        <v>173</v>
      </c>
      <c r="E570" s="183" t="s">
        <v>1130</v>
      </c>
      <c r="F570" s="184" t="s">
        <v>1131</v>
      </c>
      <c r="G570" s="185" t="s">
        <v>337</v>
      </c>
      <c r="H570" s="186">
        <v>14.552</v>
      </c>
      <c r="I570" s="187"/>
      <c r="J570" s="188">
        <f>ROUND(I570*H570,2)</f>
        <v>0</v>
      </c>
      <c r="K570" s="184" t="s">
        <v>196</v>
      </c>
      <c r="L570" s="42"/>
      <c r="M570" s="189" t="s">
        <v>79</v>
      </c>
      <c r="N570" s="190" t="s">
        <v>51</v>
      </c>
      <c r="O570" s="67"/>
      <c r="P570" s="191">
        <f>O570*H570</f>
        <v>0</v>
      </c>
      <c r="Q570" s="191">
        <v>0</v>
      </c>
      <c r="R570" s="191">
        <f>Q570*H570</f>
        <v>0</v>
      </c>
      <c r="S570" s="191">
        <v>0</v>
      </c>
      <c r="T570" s="192">
        <f>S570*H570</f>
        <v>0</v>
      </c>
      <c r="U570" s="37"/>
      <c r="V570" s="37"/>
      <c r="W570" s="37"/>
      <c r="X570" s="37"/>
      <c r="Y570" s="37"/>
      <c r="Z570" s="37"/>
      <c r="AA570" s="37"/>
      <c r="AB570" s="37"/>
      <c r="AC570" s="37"/>
      <c r="AD570" s="37"/>
      <c r="AE570" s="37"/>
      <c r="AR570" s="193" t="s">
        <v>178</v>
      </c>
      <c r="AT570" s="193" t="s">
        <v>173</v>
      </c>
      <c r="AU570" s="193" t="s">
        <v>90</v>
      </c>
      <c r="AY570" s="19" t="s">
        <v>171</v>
      </c>
      <c r="BE570" s="194">
        <f>IF(N570="základní",J570,0)</f>
        <v>0</v>
      </c>
      <c r="BF570" s="194">
        <f>IF(N570="snížená",J570,0)</f>
        <v>0</v>
      </c>
      <c r="BG570" s="194">
        <f>IF(N570="zákl. přenesená",J570,0)</f>
        <v>0</v>
      </c>
      <c r="BH570" s="194">
        <f>IF(N570="sníž. přenesená",J570,0)</f>
        <v>0</v>
      </c>
      <c r="BI570" s="194">
        <f>IF(N570="nulová",J570,0)</f>
        <v>0</v>
      </c>
      <c r="BJ570" s="19" t="s">
        <v>88</v>
      </c>
      <c r="BK570" s="194">
        <f>ROUND(I570*H570,2)</f>
        <v>0</v>
      </c>
      <c r="BL570" s="19" t="s">
        <v>178</v>
      </c>
      <c r="BM570" s="193" t="s">
        <v>1560</v>
      </c>
    </row>
    <row r="571" spans="1:65" s="2" customFormat="1" x14ac:dyDescent="0.2">
      <c r="A571" s="37"/>
      <c r="B571" s="38"/>
      <c r="C571" s="39"/>
      <c r="D571" s="228" t="s">
        <v>198</v>
      </c>
      <c r="E571" s="39"/>
      <c r="F571" s="229" t="s">
        <v>1133</v>
      </c>
      <c r="G571" s="39"/>
      <c r="H571" s="39"/>
      <c r="I571" s="230"/>
      <c r="J571" s="39"/>
      <c r="K571" s="39"/>
      <c r="L571" s="42"/>
      <c r="M571" s="231"/>
      <c r="N571" s="232"/>
      <c r="O571" s="67"/>
      <c r="P571" s="67"/>
      <c r="Q571" s="67"/>
      <c r="R571" s="67"/>
      <c r="S571" s="67"/>
      <c r="T571" s="68"/>
      <c r="U571" s="37"/>
      <c r="V571" s="37"/>
      <c r="W571" s="37"/>
      <c r="X571" s="37"/>
      <c r="Y571" s="37"/>
      <c r="Z571" s="37"/>
      <c r="AA571" s="37"/>
      <c r="AB571" s="37"/>
      <c r="AC571" s="37"/>
      <c r="AD571" s="37"/>
      <c r="AE571" s="37"/>
      <c r="AT571" s="19" t="s">
        <v>198</v>
      </c>
      <c r="AU571" s="19" t="s">
        <v>90</v>
      </c>
    </row>
    <row r="572" spans="1:65" s="13" customFormat="1" x14ac:dyDescent="0.2">
      <c r="B572" s="195"/>
      <c r="C572" s="196"/>
      <c r="D572" s="197" t="s">
        <v>180</v>
      </c>
      <c r="E572" s="198" t="s">
        <v>79</v>
      </c>
      <c r="F572" s="199" t="s">
        <v>1155</v>
      </c>
      <c r="G572" s="196"/>
      <c r="H572" s="198" t="s">
        <v>79</v>
      </c>
      <c r="I572" s="200"/>
      <c r="J572" s="196"/>
      <c r="K572" s="196"/>
      <c r="L572" s="201"/>
      <c r="M572" s="202"/>
      <c r="N572" s="203"/>
      <c r="O572" s="203"/>
      <c r="P572" s="203"/>
      <c r="Q572" s="203"/>
      <c r="R572" s="203"/>
      <c r="S572" s="203"/>
      <c r="T572" s="204"/>
      <c r="AT572" s="205" t="s">
        <v>180</v>
      </c>
      <c r="AU572" s="205" t="s">
        <v>90</v>
      </c>
      <c r="AV572" s="13" t="s">
        <v>88</v>
      </c>
      <c r="AW572" s="13" t="s">
        <v>42</v>
      </c>
      <c r="AX572" s="13" t="s">
        <v>81</v>
      </c>
      <c r="AY572" s="205" t="s">
        <v>171</v>
      </c>
    </row>
    <row r="573" spans="1:65" s="14" customFormat="1" x14ac:dyDescent="0.2">
      <c r="B573" s="206"/>
      <c r="C573" s="207"/>
      <c r="D573" s="197" t="s">
        <v>180</v>
      </c>
      <c r="E573" s="208" t="s">
        <v>79</v>
      </c>
      <c r="F573" s="209" t="s">
        <v>1558</v>
      </c>
      <c r="G573" s="207"/>
      <c r="H573" s="210">
        <v>4.7409999999999997</v>
      </c>
      <c r="I573" s="211"/>
      <c r="J573" s="207"/>
      <c r="K573" s="207"/>
      <c r="L573" s="212"/>
      <c r="M573" s="213"/>
      <c r="N573" s="214"/>
      <c r="O573" s="214"/>
      <c r="P573" s="214"/>
      <c r="Q573" s="214"/>
      <c r="R573" s="214"/>
      <c r="S573" s="214"/>
      <c r="T573" s="215"/>
      <c r="AT573" s="216" t="s">
        <v>180</v>
      </c>
      <c r="AU573" s="216" t="s">
        <v>90</v>
      </c>
      <c r="AV573" s="14" t="s">
        <v>90</v>
      </c>
      <c r="AW573" s="14" t="s">
        <v>42</v>
      </c>
      <c r="AX573" s="14" t="s">
        <v>81</v>
      </c>
      <c r="AY573" s="216" t="s">
        <v>171</v>
      </c>
    </row>
    <row r="574" spans="1:65" s="14" customFormat="1" x14ac:dyDescent="0.2">
      <c r="B574" s="206"/>
      <c r="C574" s="207"/>
      <c r="D574" s="197" t="s">
        <v>180</v>
      </c>
      <c r="E574" s="208" t="s">
        <v>79</v>
      </c>
      <c r="F574" s="209" t="s">
        <v>1559</v>
      </c>
      <c r="G574" s="207"/>
      <c r="H574" s="210">
        <v>9.8109999999999999</v>
      </c>
      <c r="I574" s="211"/>
      <c r="J574" s="207"/>
      <c r="K574" s="207"/>
      <c r="L574" s="212"/>
      <c r="M574" s="213"/>
      <c r="N574" s="214"/>
      <c r="O574" s="214"/>
      <c r="P574" s="214"/>
      <c r="Q574" s="214"/>
      <c r="R574" s="214"/>
      <c r="S574" s="214"/>
      <c r="T574" s="215"/>
      <c r="AT574" s="216" t="s">
        <v>180</v>
      </c>
      <c r="AU574" s="216" t="s">
        <v>90</v>
      </c>
      <c r="AV574" s="14" t="s">
        <v>90</v>
      </c>
      <c r="AW574" s="14" t="s">
        <v>42</v>
      </c>
      <c r="AX574" s="14" t="s">
        <v>81</v>
      </c>
      <c r="AY574" s="216" t="s">
        <v>171</v>
      </c>
    </row>
    <row r="575" spans="1:65" s="15" customFormat="1" x14ac:dyDescent="0.2">
      <c r="B575" s="217"/>
      <c r="C575" s="218"/>
      <c r="D575" s="197" t="s">
        <v>180</v>
      </c>
      <c r="E575" s="219" t="s">
        <v>79</v>
      </c>
      <c r="F575" s="220" t="s">
        <v>183</v>
      </c>
      <c r="G575" s="218"/>
      <c r="H575" s="221">
        <v>14.552</v>
      </c>
      <c r="I575" s="222"/>
      <c r="J575" s="218"/>
      <c r="K575" s="218"/>
      <c r="L575" s="223"/>
      <c r="M575" s="224"/>
      <c r="N575" s="225"/>
      <c r="O575" s="225"/>
      <c r="P575" s="225"/>
      <c r="Q575" s="225"/>
      <c r="R575" s="225"/>
      <c r="S575" s="225"/>
      <c r="T575" s="226"/>
      <c r="AT575" s="227" t="s">
        <v>180</v>
      </c>
      <c r="AU575" s="227" t="s">
        <v>90</v>
      </c>
      <c r="AV575" s="15" t="s">
        <v>178</v>
      </c>
      <c r="AW575" s="15" t="s">
        <v>42</v>
      </c>
      <c r="AX575" s="15" t="s">
        <v>88</v>
      </c>
      <c r="AY575" s="227" t="s">
        <v>171</v>
      </c>
    </row>
    <row r="576" spans="1:65" s="12" customFormat="1" ht="22.9" customHeight="1" x14ac:dyDescent="0.2">
      <c r="B576" s="166"/>
      <c r="C576" s="167"/>
      <c r="D576" s="168" t="s">
        <v>80</v>
      </c>
      <c r="E576" s="180" t="s">
        <v>651</v>
      </c>
      <c r="F576" s="180" t="s">
        <v>652</v>
      </c>
      <c r="G576" s="167"/>
      <c r="H576" s="167"/>
      <c r="I576" s="170"/>
      <c r="J576" s="181">
        <f>BK576</f>
        <v>0</v>
      </c>
      <c r="K576" s="167"/>
      <c r="L576" s="172"/>
      <c r="M576" s="173"/>
      <c r="N576" s="174"/>
      <c r="O576" s="174"/>
      <c r="P576" s="175">
        <f>SUM(P577:P578)</f>
        <v>0</v>
      </c>
      <c r="Q576" s="174"/>
      <c r="R576" s="175">
        <f>SUM(R577:R578)</f>
        <v>0</v>
      </c>
      <c r="S576" s="174"/>
      <c r="T576" s="176">
        <f>SUM(T577:T578)</f>
        <v>0</v>
      </c>
      <c r="AR576" s="177" t="s">
        <v>88</v>
      </c>
      <c r="AT576" s="178" t="s">
        <v>80</v>
      </c>
      <c r="AU576" s="178" t="s">
        <v>88</v>
      </c>
      <c r="AY576" s="177" t="s">
        <v>171</v>
      </c>
      <c r="BK576" s="179">
        <f>SUM(BK577:BK578)</f>
        <v>0</v>
      </c>
    </row>
    <row r="577" spans="1:65" s="2" customFormat="1" ht="16.5" customHeight="1" x14ac:dyDescent="0.2">
      <c r="A577" s="37"/>
      <c r="B577" s="38"/>
      <c r="C577" s="182" t="s">
        <v>469</v>
      </c>
      <c r="D577" s="182" t="s">
        <v>173</v>
      </c>
      <c r="E577" s="183" t="s">
        <v>1561</v>
      </c>
      <c r="F577" s="184" t="s">
        <v>1562</v>
      </c>
      <c r="G577" s="185" t="s">
        <v>337</v>
      </c>
      <c r="H577" s="186">
        <v>366.77300000000002</v>
      </c>
      <c r="I577" s="187"/>
      <c r="J577" s="188">
        <f>ROUND(I577*H577,2)</f>
        <v>0</v>
      </c>
      <c r="K577" s="184" t="s">
        <v>177</v>
      </c>
      <c r="L577" s="42"/>
      <c r="M577" s="189" t="s">
        <v>79</v>
      </c>
      <c r="N577" s="190" t="s">
        <v>51</v>
      </c>
      <c r="O577" s="67"/>
      <c r="P577" s="191">
        <f>O577*H577</f>
        <v>0</v>
      </c>
      <c r="Q577" s="191">
        <v>0</v>
      </c>
      <c r="R577" s="191">
        <f>Q577*H577</f>
        <v>0</v>
      </c>
      <c r="S577" s="191">
        <v>0</v>
      </c>
      <c r="T577" s="192">
        <f>S577*H577</f>
        <v>0</v>
      </c>
      <c r="U577" s="37"/>
      <c r="V577" s="37"/>
      <c r="W577" s="37"/>
      <c r="X577" s="37"/>
      <c r="Y577" s="37"/>
      <c r="Z577" s="37"/>
      <c r="AA577" s="37"/>
      <c r="AB577" s="37"/>
      <c r="AC577" s="37"/>
      <c r="AD577" s="37"/>
      <c r="AE577" s="37"/>
      <c r="AR577" s="193" t="s">
        <v>178</v>
      </c>
      <c r="AT577" s="193" t="s">
        <v>173</v>
      </c>
      <c r="AU577" s="193" t="s">
        <v>90</v>
      </c>
      <c r="AY577" s="19" t="s">
        <v>171</v>
      </c>
      <c r="BE577" s="194">
        <f>IF(N577="základní",J577,0)</f>
        <v>0</v>
      </c>
      <c r="BF577" s="194">
        <f>IF(N577="snížená",J577,0)</f>
        <v>0</v>
      </c>
      <c r="BG577" s="194">
        <f>IF(N577="zákl. přenesená",J577,0)</f>
        <v>0</v>
      </c>
      <c r="BH577" s="194">
        <f>IF(N577="sníž. přenesená",J577,0)</f>
        <v>0</v>
      </c>
      <c r="BI577" s="194">
        <f>IF(N577="nulová",J577,0)</f>
        <v>0</v>
      </c>
      <c r="BJ577" s="19" t="s">
        <v>88</v>
      </c>
      <c r="BK577" s="194">
        <f>ROUND(I577*H577,2)</f>
        <v>0</v>
      </c>
      <c r="BL577" s="19" t="s">
        <v>178</v>
      </c>
      <c r="BM577" s="193" t="s">
        <v>1563</v>
      </c>
    </row>
    <row r="578" spans="1:65" s="2" customFormat="1" ht="21.75" customHeight="1" x14ac:dyDescent="0.2">
      <c r="A578" s="37"/>
      <c r="B578" s="38"/>
      <c r="C578" s="182" t="s">
        <v>478</v>
      </c>
      <c r="D578" s="182" t="s">
        <v>173</v>
      </c>
      <c r="E578" s="183" t="s">
        <v>1564</v>
      </c>
      <c r="F578" s="184" t="s">
        <v>1565</v>
      </c>
      <c r="G578" s="185" t="s">
        <v>337</v>
      </c>
      <c r="H578" s="186">
        <v>366.77300000000002</v>
      </c>
      <c r="I578" s="187"/>
      <c r="J578" s="188">
        <f>ROUND(I578*H578,2)</f>
        <v>0</v>
      </c>
      <c r="K578" s="184" t="s">
        <v>177</v>
      </c>
      <c r="L578" s="42"/>
      <c r="M578" s="189" t="s">
        <v>79</v>
      </c>
      <c r="N578" s="190" t="s">
        <v>51</v>
      </c>
      <c r="O578" s="67"/>
      <c r="P578" s="191">
        <f>O578*H578</f>
        <v>0</v>
      </c>
      <c r="Q578" s="191">
        <v>0</v>
      </c>
      <c r="R578" s="191">
        <f>Q578*H578</f>
        <v>0</v>
      </c>
      <c r="S578" s="191">
        <v>0</v>
      </c>
      <c r="T578" s="192">
        <f>S578*H578</f>
        <v>0</v>
      </c>
      <c r="U578" s="37"/>
      <c r="V578" s="37"/>
      <c r="W578" s="37"/>
      <c r="X578" s="37"/>
      <c r="Y578" s="37"/>
      <c r="Z578" s="37"/>
      <c r="AA578" s="37"/>
      <c r="AB578" s="37"/>
      <c r="AC578" s="37"/>
      <c r="AD578" s="37"/>
      <c r="AE578" s="37"/>
      <c r="AR578" s="193" t="s">
        <v>178</v>
      </c>
      <c r="AT578" s="193" t="s">
        <v>173</v>
      </c>
      <c r="AU578" s="193" t="s">
        <v>90</v>
      </c>
      <c r="AY578" s="19" t="s">
        <v>171</v>
      </c>
      <c r="BE578" s="194">
        <f>IF(N578="základní",J578,0)</f>
        <v>0</v>
      </c>
      <c r="BF578" s="194">
        <f>IF(N578="snížená",J578,0)</f>
        <v>0</v>
      </c>
      <c r="BG578" s="194">
        <f>IF(N578="zákl. přenesená",J578,0)</f>
        <v>0</v>
      </c>
      <c r="BH578" s="194">
        <f>IF(N578="sníž. přenesená",J578,0)</f>
        <v>0</v>
      </c>
      <c r="BI578" s="194">
        <f>IF(N578="nulová",J578,0)</f>
        <v>0</v>
      </c>
      <c r="BJ578" s="19" t="s">
        <v>88</v>
      </c>
      <c r="BK578" s="194">
        <f>ROUND(I578*H578,2)</f>
        <v>0</v>
      </c>
      <c r="BL578" s="19" t="s">
        <v>178</v>
      </c>
      <c r="BM578" s="193" t="s">
        <v>1566</v>
      </c>
    </row>
    <row r="579" spans="1:65" s="12" customFormat="1" ht="22.9" customHeight="1" x14ac:dyDescent="0.2">
      <c r="B579" s="166"/>
      <c r="C579" s="167"/>
      <c r="D579" s="168" t="s">
        <v>80</v>
      </c>
      <c r="E579" s="180" t="s">
        <v>661</v>
      </c>
      <c r="F579" s="180" t="s">
        <v>662</v>
      </c>
      <c r="G579" s="167"/>
      <c r="H579" s="167"/>
      <c r="I579" s="170"/>
      <c r="J579" s="181">
        <f>BK579</f>
        <v>0</v>
      </c>
      <c r="K579" s="167"/>
      <c r="L579" s="172"/>
      <c r="M579" s="173"/>
      <c r="N579" s="174"/>
      <c r="O579" s="174"/>
      <c r="P579" s="175">
        <f>SUM(P580:P590)</f>
        <v>0</v>
      </c>
      <c r="Q579" s="174"/>
      <c r="R579" s="175">
        <f>SUM(R580:R590)</f>
        <v>0</v>
      </c>
      <c r="S579" s="174"/>
      <c r="T579" s="176">
        <f>SUM(T580:T590)</f>
        <v>0</v>
      </c>
      <c r="AR579" s="177" t="s">
        <v>88</v>
      </c>
      <c r="AT579" s="178" t="s">
        <v>80</v>
      </c>
      <c r="AU579" s="178" t="s">
        <v>88</v>
      </c>
      <c r="AY579" s="177" t="s">
        <v>171</v>
      </c>
      <c r="BK579" s="179">
        <f>SUM(BK580:BK590)</f>
        <v>0</v>
      </c>
    </row>
    <row r="580" spans="1:65" s="2" customFormat="1" ht="24.2" customHeight="1" x14ac:dyDescent="0.2">
      <c r="A580" s="37"/>
      <c r="B580" s="38"/>
      <c r="C580" s="182" t="s">
        <v>483</v>
      </c>
      <c r="D580" s="182" t="s">
        <v>173</v>
      </c>
      <c r="E580" s="183" t="s">
        <v>1567</v>
      </c>
      <c r="F580" s="184" t="s">
        <v>1568</v>
      </c>
      <c r="G580" s="185" t="s">
        <v>337</v>
      </c>
      <c r="H580" s="186">
        <v>4.7409999999999997</v>
      </c>
      <c r="I580" s="187"/>
      <c r="J580" s="188">
        <f>ROUND(I580*H580,2)</f>
        <v>0</v>
      </c>
      <c r="K580" s="184" t="s">
        <v>196</v>
      </c>
      <c r="L580" s="42"/>
      <c r="M580" s="189" t="s">
        <v>79</v>
      </c>
      <c r="N580" s="190" t="s">
        <v>51</v>
      </c>
      <c r="O580" s="67"/>
      <c r="P580" s="191">
        <f>O580*H580</f>
        <v>0</v>
      </c>
      <c r="Q580" s="191">
        <v>0</v>
      </c>
      <c r="R580" s="191">
        <f>Q580*H580</f>
        <v>0</v>
      </c>
      <c r="S580" s="191">
        <v>0</v>
      </c>
      <c r="T580" s="192">
        <f>S580*H580</f>
        <v>0</v>
      </c>
      <c r="U580" s="37"/>
      <c r="V580" s="37"/>
      <c r="W580" s="37"/>
      <c r="X580" s="37"/>
      <c r="Y580" s="37"/>
      <c r="Z580" s="37"/>
      <c r="AA580" s="37"/>
      <c r="AB580" s="37"/>
      <c r="AC580" s="37"/>
      <c r="AD580" s="37"/>
      <c r="AE580" s="37"/>
      <c r="AR580" s="193" t="s">
        <v>178</v>
      </c>
      <c r="AT580" s="193" t="s">
        <v>173</v>
      </c>
      <c r="AU580" s="193" t="s">
        <v>90</v>
      </c>
      <c r="AY580" s="19" t="s">
        <v>171</v>
      </c>
      <c r="BE580" s="194">
        <f>IF(N580="základní",J580,0)</f>
        <v>0</v>
      </c>
      <c r="BF580" s="194">
        <f>IF(N580="snížená",J580,0)</f>
        <v>0</v>
      </c>
      <c r="BG580" s="194">
        <f>IF(N580="zákl. přenesená",J580,0)</f>
        <v>0</v>
      </c>
      <c r="BH580" s="194">
        <f>IF(N580="sníž. přenesená",J580,0)</f>
        <v>0</v>
      </c>
      <c r="BI580" s="194">
        <f>IF(N580="nulová",J580,0)</f>
        <v>0</v>
      </c>
      <c r="BJ580" s="19" t="s">
        <v>88</v>
      </c>
      <c r="BK580" s="194">
        <f>ROUND(I580*H580,2)</f>
        <v>0</v>
      </c>
      <c r="BL580" s="19" t="s">
        <v>178</v>
      </c>
      <c r="BM580" s="193" t="s">
        <v>1569</v>
      </c>
    </row>
    <row r="581" spans="1:65" s="2" customFormat="1" x14ac:dyDescent="0.2">
      <c r="A581" s="37"/>
      <c r="B581" s="38"/>
      <c r="C581" s="39"/>
      <c r="D581" s="228" t="s">
        <v>198</v>
      </c>
      <c r="E581" s="39"/>
      <c r="F581" s="229" t="s">
        <v>1570</v>
      </c>
      <c r="G581" s="39"/>
      <c r="H581" s="39"/>
      <c r="I581" s="230"/>
      <c r="J581" s="39"/>
      <c r="K581" s="39"/>
      <c r="L581" s="42"/>
      <c r="M581" s="231"/>
      <c r="N581" s="232"/>
      <c r="O581" s="67"/>
      <c r="P581" s="67"/>
      <c r="Q581" s="67"/>
      <c r="R581" s="67"/>
      <c r="S581" s="67"/>
      <c r="T581" s="68"/>
      <c r="U581" s="37"/>
      <c r="V581" s="37"/>
      <c r="W581" s="37"/>
      <c r="X581" s="37"/>
      <c r="Y581" s="37"/>
      <c r="Z581" s="37"/>
      <c r="AA581" s="37"/>
      <c r="AB581" s="37"/>
      <c r="AC581" s="37"/>
      <c r="AD581" s="37"/>
      <c r="AE581" s="37"/>
      <c r="AT581" s="19" t="s">
        <v>198</v>
      </c>
      <c r="AU581" s="19" t="s">
        <v>90</v>
      </c>
    </row>
    <row r="582" spans="1:65" s="13" customFormat="1" x14ac:dyDescent="0.2">
      <c r="B582" s="195"/>
      <c r="C582" s="196"/>
      <c r="D582" s="197" t="s">
        <v>180</v>
      </c>
      <c r="E582" s="198" t="s">
        <v>79</v>
      </c>
      <c r="F582" s="199" t="s">
        <v>1155</v>
      </c>
      <c r="G582" s="196"/>
      <c r="H582" s="198" t="s">
        <v>79</v>
      </c>
      <c r="I582" s="200"/>
      <c r="J582" s="196"/>
      <c r="K582" s="196"/>
      <c r="L582" s="201"/>
      <c r="M582" s="202"/>
      <c r="N582" s="203"/>
      <c r="O582" s="203"/>
      <c r="P582" s="203"/>
      <c r="Q582" s="203"/>
      <c r="R582" s="203"/>
      <c r="S582" s="203"/>
      <c r="T582" s="204"/>
      <c r="AT582" s="205" t="s">
        <v>180</v>
      </c>
      <c r="AU582" s="205" t="s">
        <v>90</v>
      </c>
      <c r="AV582" s="13" t="s">
        <v>88</v>
      </c>
      <c r="AW582" s="13" t="s">
        <v>42</v>
      </c>
      <c r="AX582" s="13" t="s">
        <v>81</v>
      </c>
      <c r="AY582" s="205" t="s">
        <v>171</v>
      </c>
    </row>
    <row r="583" spans="1:65" s="14" customFormat="1" x14ac:dyDescent="0.2">
      <c r="B583" s="206"/>
      <c r="C583" s="207"/>
      <c r="D583" s="197" t="s">
        <v>180</v>
      </c>
      <c r="E583" s="208" t="s">
        <v>79</v>
      </c>
      <c r="F583" s="209" t="s">
        <v>1558</v>
      </c>
      <c r="G583" s="207"/>
      <c r="H583" s="210">
        <v>4.7409999999999997</v>
      </c>
      <c r="I583" s="211"/>
      <c r="J583" s="207"/>
      <c r="K583" s="207"/>
      <c r="L583" s="212"/>
      <c r="M583" s="213"/>
      <c r="N583" s="214"/>
      <c r="O583" s="214"/>
      <c r="P583" s="214"/>
      <c r="Q583" s="214"/>
      <c r="R583" s="214"/>
      <c r="S583" s="214"/>
      <c r="T583" s="215"/>
      <c r="AT583" s="216" t="s">
        <v>180</v>
      </c>
      <c r="AU583" s="216" t="s">
        <v>90</v>
      </c>
      <c r="AV583" s="14" t="s">
        <v>90</v>
      </c>
      <c r="AW583" s="14" t="s">
        <v>42</v>
      </c>
      <c r="AX583" s="14" t="s">
        <v>81</v>
      </c>
      <c r="AY583" s="216" t="s">
        <v>171</v>
      </c>
    </row>
    <row r="584" spans="1:65" s="15" customFormat="1" x14ac:dyDescent="0.2">
      <c r="B584" s="217"/>
      <c r="C584" s="218"/>
      <c r="D584" s="197" t="s">
        <v>180</v>
      </c>
      <c r="E584" s="219" t="s">
        <v>79</v>
      </c>
      <c r="F584" s="220" t="s">
        <v>183</v>
      </c>
      <c r="G584" s="218"/>
      <c r="H584" s="221">
        <v>4.7409999999999997</v>
      </c>
      <c r="I584" s="222"/>
      <c r="J584" s="218"/>
      <c r="K584" s="218"/>
      <c r="L584" s="223"/>
      <c r="M584" s="224"/>
      <c r="N584" s="225"/>
      <c r="O584" s="225"/>
      <c r="P584" s="225"/>
      <c r="Q584" s="225"/>
      <c r="R584" s="225"/>
      <c r="S584" s="225"/>
      <c r="T584" s="226"/>
      <c r="AT584" s="227" t="s">
        <v>180</v>
      </c>
      <c r="AU584" s="227" t="s">
        <v>90</v>
      </c>
      <c r="AV584" s="15" t="s">
        <v>178</v>
      </c>
      <c r="AW584" s="15" t="s">
        <v>42</v>
      </c>
      <c r="AX584" s="15" t="s">
        <v>88</v>
      </c>
      <c r="AY584" s="227" t="s">
        <v>171</v>
      </c>
    </row>
    <row r="585" spans="1:65" s="2" customFormat="1" ht="24.2" customHeight="1" x14ac:dyDescent="0.2">
      <c r="A585" s="37"/>
      <c r="B585" s="38"/>
      <c r="C585" s="182" t="s">
        <v>492</v>
      </c>
      <c r="D585" s="182" t="s">
        <v>173</v>
      </c>
      <c r="E585" s="183" t="s">
        <v>887</v>
      </c>
      <c r="F585" s="184" t="s">
        <v>888</v>
      </c>
      <c r="G585" s="185" t="s">
        <v>337</v>
      </c>
      <c r="H585" s="186">
        <v>5193.076</v>
      </c>
      <c r="I585" s="187"/>
      <c r="J585" s="188">
        <f>ROUND(I585*H585,2)</f>
        <v>0</v>
      </c>
      <c r="K585" s="184" t="s">
        <v>196</v>
      </c>
      <c r="L585" s="42"/>
      <c r="M585" s="189" t="s">
        <v>79</v>
      </c>
      <c r="N585" s="190" t="s">
        <v>51</v>
      </c>
      <c r="O585" s="67"/>
      <c r="P585" s="191">
        <f>O585*H585</f>
        <v>0</v>
      </c>
      <c r="Q585" s="191">
        <v>0</v>
      </c>
      <c r="R585" s="191">
        <f>Q585*H585</f>
        <v>0</v>
      </c>
      <c r="S585" s="191">
        <v>0</v>
      </c>
      <c r="T585" s="192">
        <f>S585*H585</f>
        <v>0</v>
      </c>
      <c r="U585" s="37"/>
      <c r="V585" s="37"/>
      <c r="W585" s="37"/>
      <c r="X585" s="37"/>
      <c r="Y585" s="37"/>
      <c r="Z585" s="37"/>
      <c r="AA585" s="37"/>
      <c r="AB585" s="37"/>
      <c r="AC585" s="37"/>
      <c r="AD585" s="37"/>
      <c r="AE585" s="37"/>
      <c r="AR585" s="193" t="s">
        <v>178</v>
      </c>
      <c r="AT585" s="193" t="s">
        <v>173</v>
      </c>
      <c r="AU585" s="193" t="s">
        <v>90</v>
      </c>
      <c r="AY585" s="19" t="s">
        <v>171</v>
      </c>
      <c r="BE585" s="194">
        <f>IF(N585="základní",J585,0)</f>
        <v>0</v>
      </c>
      <c r="BF585" s="194">
        <f>IF(N585="snížená",J585,0)</f>
        <v>0</v>
      </c>
      <c r="BG585" s="194">
        <f>IF(N585="zákl. přenesená",J585,0)</f>
        <v>0</v>
      </c>
      <c r="BH585" s="194">
        <f>IF(N585="sníž. přenesená",J585,0)</f>
        <v>0</v>
      </c>
      <c r="BI585" s="194">
        <f>IF(N585="nulová",J585,0)</f>
        <v>0</v>
      </c>
      <c r="BJ585" s="19" t="s">
        <v>88</v>
      </c>
      <c r="BK585" s="194">
        <f>ROUND(I585*H585,2)</f>
        <v>0</v>
      </c>
      <c r="BL585" s="19" t="s">
        <v>178</v>
      </c>
      <c r="BM585" s="193" t="s">
        <v>1571</v>
      </c>
    </row>
    <row r="586" spans="1:65" s="2" customFormat="1" x14ac:dyDescent="0.2">
      <c r="A586" s="37"/>
      <c r="B586" s="38"/>
      <c r="C586" s="39"/>
      <c r="D586" s="228" t="s">
        <v>198</v>
      </c>
      <c r="E586" s="39"/>
      <c r="F586" s="229" t="s">
        <v>890</v>
      </c>
      <c r="G586" s="39"/>
      <c r="H586" s="39"/>
      <c r="I586" s="230"/>
      <c r="J586" s="39"/>
      <c r="K586" s="39"/>
      <c r="L586" s="42"/>
      <c r="M586" s="231"/>
      <c r="N586" s="232"/>
      <c r="O586" s="67"/>
      <c r="P586" s="67"/>
      <c r="Q586" s="67"/>
      <c r="R586" s="67"/>
      <c r="S586" s="67"/>
      <c r="T586" s="68"/>
      <c r="U586" s="37"/>
      <c r="V586" s="37"/>
      <c r="W586" s="37"/>
      <c r="X586" s="37"/>
      <c r="Y586" s="37"/>
      <c r="Z586" s="37"/>
      <c r="AA586" s="37"/>
      <c r="AB586" s="37"/>
      <c r="AC586" s="37"/>
      <c r="AD586" s="37"/>
      <c r="AE586" s="37"/>
      <c r="AT586" s="19" t="s">
        <v>198</v>
      </c>
      <c r="AU586" s="19" t="s">
        <v>90</v>
      </c>
    </row>
    <row r="587" spans="1:65" s="13" customFormat="1" x14ac:dyDescent="0.2">
      <c r="B587" s="195"/>
      <c r="C587" s="196"/>
      <c r="D587" s="197" t="s">
        <v>180</v>
      </c>
      <c r="E587" s="198" t="s">
        <v>79</v>
      </c>
      <c r="F587" s="199" t="s">
        <v>1155</v>
      </c>
      <c r="G587" s="196"/>
      <c r="H587" s="198" t="s">
        <v>79</v>
      </c>
      <c r="I587" s="200"/>
      <c r="J587" s="196"/>
      <c r="K587" s="196"/>
      <c r="L587" s="201"/>
      <c r="M587" s="202"/>
      <c r="N587" s="203"/>
      <c r="O587" s="203"/>
      <c r="P587" s="203"/>
      <c r="Q587" s="203"/>
      <c r="R587" s="203"/>
      <c r="S587" s="203"/>
      <c r="T587" s="204"/>
      <c r="AT587" s="205" t="s">
        <v>180</v>
      </c>
      <c r="AU587" s="205" t="s">
        <v>90</v>
      </c>
      <c r="AV587" s="13" t="s">
        <v>88</v>
      </c>
      <c r="AW587" s="13" t="s">
        <v>42</v>
      </c>
      <c r="AX587" s="13" t="s">
        <v>81</v>
      </c>
      <c r="AY587" s="205" t="s">
        <v>171</v>
      </c>
    </row>
    <row r="588" spans="1:65" s="14" customFormat="1" x14ac:dyDescent="0.2">
      <c r="B588" s="206"/>
      <c r="C588" s="207"/>
      <c r="D588" s="197" t="s">
        <v>180</v>
      </c>
      <c r="E588" s="208" t="s">
        <v>79</v>
      </c>
      <c r="F588" s="209" t="s">
        <v>1572</v>
      </c>
      <c r="G588" s="207"/>
      <c r="H588" s="210">
        <v>5001.4080000000004</v>
      </c>
      <c r="I588" s="211"/>
      <c r="J588" s="207"/>
      <c r="K588" s="207"/>
      <c r="L588" s="212"/>
      <c r="M588" s="213"/>
      <c r="N588" s="214"/>
      <c r="O588" s="214"/>
      <c r="P588" s="214"/>
      <c r="Q588" s="214"/>
      <c r="R588" s="214"/>
      <c r="S588" s="214"/>
      <c r="T588" s="215"/>
      <c r="AT588" s="216" t="s">
        <v>180</v>
      </c>
      <c r="AU588" s="216" t="s">
        <v>90</v>
      </c>
      <c r="AV588" s="14" t="s">
        <v>90</v>
      </c>
      <c r="AW588" s="14" t="s">
        <v>42</v>
      </c>
      <c r="AX588" s="14" t="s">
        <v>81</v>
      </c>
      <c r="AY588" s="216" t="s">
        <v>171</v>
      </c>
    </row>
    <row r="589" spans="1:65" s="14" customFormat="1" x14ac:dyDescent="0.2">
      <c r="B589" s="206"/>
      <c r="C589" s="207"/>
      <c r="D589" s="197" t="s">
        <v>180</v>
      </c>
      <c r="E589" s="208" t="s">
        <v>79</v>
      </c>
      <c r="F589" s="209" t="s">
        <v>1573</v>
      </c>
      <c r="G589" s="207"/>
      <c r="H589" s="210">
        <v>191.66800000000001</v>
      </c>
      <c r="I589" s="211"/>
      <c r="J589" s="207"/>
      <c r="K589" s="207"/>
      <c r="L589" s="212"/>
      <c r="M589" s="213"/>
      <c r="N589" s="214"/>
      <c r="O589" s="214"/>
      <c r="P589" s="214"/>
      <c r="Q589" s="214"/>
      <c r="R589" s="214"/>
      <c r="S589" s="214"/>
      <c r="T589" s="215"/>
      <c r="AT589" s="216" t="s">
        <v>180</v>
      </c>
      <c r="AU589" s="216" t="s">
        <v>90</v>
      </c>
      <c r="AV589" s="14" t="s">
        <v>90</v>
      </c>
      <c r="AW589" s="14" t="s">
        <v>42</v>
      </c>
      <c r="AX589" s="14" t="s">
        <v>81</v>
      </c>
      <c r="AY589" s="216" t="s">
        <v>171</v>
      </c>
    </row>
    <row r="590" spans="1:65" s="15" customFormat="1" x14ac:dyDescent="0.2">
      <c r="B590" s="217"/>
      <c r="C590" s="218"/>
      <c r="D590" s="197" t="s">
        <v>180</v>
      </c>
      <c r="E590" s="219" t="s">
        <v>79</v>
      </c>
      <c r="F590" s="220" t="s">
        <v>183</v>
      </c>
      <c r="G590" s="218"/>
      <c r="H590" s="221">
        <v>5193.076</v>
      </c>
      <c r="I590" s="222"/>
      <c r="J590" s="218"/>
      <c r="K590" s="218"/>
      <c r="L590" s="223"/>
      <c r="M590" s="224"/>
      <c r="N590" s="225"/>
      <c r="O590" s="225"/>
      <c r="P590" s="225"/>
      <c r="Q590" s="225"/>
      <c r="R590" s="225"/>
      <c r="S590" s="225"/>
      <c r="T590" s="226"/>
      <c r="AT590" s="227" t="s">
        <v>180</v>
      </c>
      <c r="AU590" s="227" t="s">
        <v>90</v>
      </c>
      <c r="AV590" s="15" t="s">
        <v>178</v>
      </c>
      <c r="AW590" s="15" t="s">
        <v>42</v>
      </c>
      <c r="AX590" s="15" t="s">
        <v>88</v>
      </c>
      <c r="AY590" s="227" t="s">
        <v>171</v>
      </c>
    </row>
    <row r="591" spans="1:65" s="12" customFormat="1" ht="25.9" customHeight="1" x14ac:dyDescent="0.2">
      <c r="B591" s="166"/>
      <c r="C591" s="167"/>
      <c r="D591" s="168" t="s">
        <v>80</v>
      </c>
      <c r="E591" s="169" t="s">
        <v>668</v>
      </c>
      <c r="F591" s="169" t="s">
        <v>669</v>
      </c>
      <c r="G591" s="167"/>
      <c r="H591" s="167"/>
      <c r="I591" s="170"/>
      <c r="J591" s="171">
        <f>BK591</f>
        <v>0</v>
      </c>
      <c r="K591" s="167"/>
      <c r="L591" s="172"/>
      <c r="M591" s="173"/>
      <c r="N591" s="174"/>
      <c r="O591" s="174"/>
      <c r="P591" s="175">
        <f>P592</f>
        <v>0</v>
      </c>
      <c r="Q591" s="174"/>
      <c r="R591" s="175">
        <f>R592</f>
        <v>7.9547950000000007</v>
      </c>
      <c r="S591" s="174"/>
      <c r="T591" s="176">
        <f>T592</f>
        <v>9.8105000000000011</v>
      </c>
      <c r="AR591" s="177" t="s">
        <v>90</v>
      </c>
      <c r="AT591" s="178" t="s">
        <v>80</v>
      </c>
      <c r="AU591" s="178" t="s">
        <v>81</v>
      </c>
      <c r="AY591" s="177" t="s">
        <v>171</v>
      </c>
      <c r="BK591" s="179">
        <f>BK592</f>
        <v>0</v>
      </c>
    </row>
    <row r="592" spans="1:65" s="12" customFormat="1" ht="22.9" customHeight="1" x14ac:dyDescent="0.2">
      <c r="B592" s="166"/>
      <c r="C592" s="167"/>
      <c r="D592" s="168" t="s">
        <v>80</v>
      </c>
      <c r="E592" s="180" t="s">
        <v>716</v>
      </c>
      <c r="F592" s="180" t="s">
        <v>717</v>
      </c>
      <c r="G592" s="167"/>
      <c r="H592" s="167"/>
      <c r="I592" s="170"/>
      <c r="J592" s="181">
        <f>BK592</f>
        <v>0</v>
      </c>
      <c r="K592" s="167"/>
      <c r="L592" s="172"/>
      <c r="M592" s="173"/>
      <c r="N592" s="174"/>
      <c r="O592" s="174"/>
      <c r="P592" s="175">
        <f>SUM(P593:P664)</f>
        <v>0</v>
      </c>
      <c r="Q592" s="174"/>
      <c r="R592" s="175">
        <f>SUM(R593:R664)</f>
        <v>7.9547950000000007</v>
      </c>
      <c r="S592" s="174"/>
      <c r="T592" s="176">
        <f>SUM(T593:T664)</f>
        <v>9.8105000000000011</v>
      </c>
      <c r="AR592" s="177" t="s">
        <v>88</v>
      </c>
      <c r="AT592" s="178" t="s">
        <v>80</v>
      </c>
      <c r="AU592" s="178" t="s">
        <v>88</v>
      </c>
      <c r="AY592" s="177" t="s">
        <v>171</v>
      </c>
      <c r="BK592" s="179">
        <f>SUM(BK593:BK664)</f>
        <v>0</v>
      </c>
    </row>
    <row r="593" spans="1:65" s="2" customFormat="1" ht="16.5" customHeight="1" x14ac:dyDescent="0.2">
      <c r="A593" s="37"/>
      <c r="B593" s="38"/>
      <c r="C593" s="182" t="s">
        <v>497</v>
      </c>
      <c r="D593" s="182" t="s">
        <v>173</v>
      </c>
      <c r="E593" s="183" t="s">
        <v>1574</v>
      </c>
      <c r="F593" s="184" t="s">
        <v>1575</v>
      </c>
      <c r="G593" s="185" t="s">
        <v>211</v>
      </c>
      <c r="H593" s="186">
        <v>312</v>
      </c>
      <c r="I593" s="187"/>
      <c r="J593" s="188">
        <f>ROUND(I593*H593,2)</f>
        <v>0</v>
      </c>
      <c r="K593" s="184" t="s">
        <v>196</v>
      </c>
      <c r="L593" s="42"/>
      <c r="M593" s="189" t="s">
        <v>79</v>
      </c>
      <c r="N593" s="190" t="s">
        <v>51</v>
      </c>
      <c r="O593" s="67"/>
      <c r="P593" s="191">
        <f>O593*H593</f>
        <v>0</v>
      </c>
      <c r="Q593" s="191">
        <v>8.5999999999999998E-4</v>
      </c>
      <c r="R593" s="191">
        <f>Q593*H593</f>
        <v>0.26832</v>
      </c>
      <c r="S593" s="191">
        <v>0</v>
      </c>
      <c r="T593" s="192">
        <f>S593*H593</f>
        <v>0</v>
      </c>
      <c r="U593" s="37"/>
      <c r="V593" s="37"/>
      <c r="W593" s="37"/>
      <c r="X593" s="37"/>
      <c r="Y593" s="37"/>
      <c r="Z593" s="37"/>
      <c r="AA593" s="37"/>
      <c r="AB593" s="37"/>
      <c r="AC593" s="37"/>
      <c r="AD593" s="37"/>
      <c r="AE593" s="37"/>
      <c r="AR593" s="193" t="s">
        <v>287</v>
      </c>
      <c r="AT593" s="193" t="s">
        <v>173</v>
      </c>
      <c r="AU593" s="193" t="s">
        <v>90</v>
      </c>
      <c r="AY593" s="19" t="s">
        <v>171</v>
      </c>
      <c r="BE593" s="194">
        <f>IF(N593="základní",J593,0)</f>
        <v>0</v>
      </c>
      <c r="BF593" s="194">
        <f>IF(N593="snížená",J593,0)</f>
        <v>0</v>
      </c>
      <c r="BG593" s="194">
        <f>IF(N593="zákl. přenesená",J593,0)</f>
        <v>0</v>
      </c>
      <c r="BH593" s="194">
        <f>IF(N593="sníž. přenesená",J593,0)</f>
        <v>0</v>
      </c>
      <c r="BI593" s="194">
        <f>IF(N593="nulová",J593,0)</f>
        <v>0</v>
      </c>
      <c r="BJ593" s="19" t="s">
        <v>88</v>
      </c>
      <c r="BK593" s="194">
        <f>ROUND(I593*H593,2)</f>
        <v>0</v>
      </c>
      <c r="BL593" s="19" t="s">
        <v>287</v>
      </c>
      <c r="BM593" s="193" t="s">
        <v>1576</v>
      </c>
    </row>
    <row r="594" spans="1:65" s="2" customFormat="1" x14ac:dyDescent="0.2">
      <c r="A594" s="37"/>
      <c r="B594" s="38"/>
      <c r="C594" s="39"/>
      <c r="D594" s="228" t="s">
        <v>198</v>
      </c>
      <c r="E594" s="39"/>
      <c r="F594" s="229" t="s">
        <v>1577</v>
      </c>
      <c r="G594" s="39"/>
      <c r="H594" s="39"/>
      <c r="I594" s="230"/>
      <c r="J594" s="39"/>
      <c r="K594" s="39"/>
      <c r="L594" s="42"/>
      <c r="M594" s="231"/>
      <c r="N594" s="232"/>
      <c r="O594" s="67"/>
      <c r="P594" s="67"/>
      <c r="Q594" s="67"/>
      <c r="R594" s="67"/>
      <c r="S594" s="67"/>
      <c r="T594" s="68"/>
      <c r="U594" s="37"/>
      <c r="V594" s="37"/>
      <c r="W594" s="37"/>
      <c r="X594" s="37"/>
      <c r="Y594" s="37"/>
      <c r="Z594" s="37"/>
      <c r="AA594" s="37"/>
      <c r="AB594" s="37"/>
      <c r="AC594" s="37"/>
      <c r="AD594" s="37"/>
      <c r="AE594" s="37"/>
      <c r="AT594" s="19" t="s">
        <v>198</v>
      </c>
      <c r="AU594" s="19" t="s">
        <v>90</v>
      </c>
    </row>
    <row r="595" spans="1:65" s="13" customFormat="1" x14ac:dyDescent="0.2">
      <c r="B595" s="195"/>
      <c r="C595" s="196"/>
      <c r="D595" s="197" t="s">
        <v>180</v>
      </c>
      <c r="E595" s="198" t="s">
        <v>79</v>
      </c>
      <c r="F595" s="199" t="s">
        <v>1155</v>
      </c>
      <c r="G595" s="196"/>
      <c r="H595" s="198" t="s">
        <v>79</v>
      </c>
      <c r="I595" s="200"/>
      <c r="J595" s="196"/>
      <c r="K595" s="196"/>
      <c r="L595" s="201"/>
      <c r="M595" s="202"/>
      <c r="N595" s="203"/>
      <c r="O595" s="203"/>
      <c r="P595" s="203"/>
      <c r="Q595" s="203"/>
      <c r="R595" s="203"/>
      <c r="S595" s="203"/>
      <c r="T595" s="204"/>
      <c r="AT595" s="205" t="s">
        <v>180</v>
      </c>
      <c r="AU595" s="205" t="s">
        <v>90</v>
      </c>
      <c r="AV595" s="13" t="s">
        <v>88</v>
      </c>
      <c r="AW595" s="13" t="s">
        <v>42</v>
      </c>
      <c r="AX595" s="13" t="s">
        <v>81</v>
      </c>
      <c r="AY595" s="205" t="s">
        <v>171</v>
      </c>
    </row>
    <row r="596" spans="1:65" s="14" customFormat="1" x14ac:dyDescent="0.2">
      <c r="B596" s="206"/>
      <c r="C596" s="207"/>
      <c r="D596" s="197" t="s">
        <v>180</v>
      </c>
      <c r="E596" s="208" t="s">
        <v>79</v>
      </c>
      <c r="F596" s="209" t="s">
        <v>1578</v>
      </c>
      <c r="G596" s="207"/>
      <c r="H596" s="210">
        <v>122.5</v>
      </c>
      <c r="I596" s="211"/>
      <c r="J596" s="207"/>
      <c r="K596" s="207"/>
      <c r="L596" s="212"/>
      <c r="M596" s="213"/>
      <c r="N596" s="214"/>
      <c r="O596" s="214"/>
      <c r="P596" s="214"/>
      <c r="Q596" s="214"/>
      <c r="R596" s="214"/>
      <c r="S596" s="214"/>
      <c r="T596" s="215"/>
      <c r="AT596" s="216" t="s">
        <v>180</v>
      </c>
      <c r="AU596" s="216" t="s">
        <v>90</v>
      </c>
      <c r="AV596" s="14" t="s">
        <v>90</v>
      </c>
      <c r="AW596" s="14" t="s">
        <v>42</v>
      </c>
      <c r="AX596" s="14" t="s">
        <v>81</v>
      </c>
      <c r="AY596" s="216" t="s">
        <v>171</v>
      </c>
    </row>
    <row r="597" spans="1:65" s="14" customFormat="1" x14ac:dyDescent="0.2">
      <c r="B597" s="206"/>
      <c r="C597" s="207"/>
      <c r="D597" s="197" t="s">
        <v>180</v>
      </c>
      <c r="E597" s="208" t="s">
        <v>79</v>
      </c>
      <c r="F597" s="209" t="s">
        <v>1579</v>
      </c>
      <c r="G597" s="207"/>
      <c r="H597" s="210">
        <v>27.6</v>
      </c>
      <c r="I597" s="211"/>
      <c r="J597" s="207"/>
      <c r="K597" s="207"/>
      <c r="L597" s="212"/>
      <c r="M597" s="213"/>
      <c r="N597" s="214"/>
      <c r="O597" s="214"/>
      <c r="P597" s="214"/>
      <c r="Q597" s="214"/>
      <c r="R597" s="214"/>
      <c r="S597" s="214"/>
      <c r="T597" s="215"/>
      <c r="AT597" s="216" t="s">
        <v>180</v>
      </c>
      <c r="AU597" s="216" t="s">
        <v>90</v>
      </c>
      <c r="AV597" s="14" t="s">
        <v>90</v>
      </c>
      <c r="AW597" s="14" t="s">
        <v>42</v>
      </c>
      <c r="AX597" s="14" t="s">
        <v>81</v>
      </c>
      <c r="AY597" s="216" t="s">
        <v>171</v>
      </c>
    </row>
    <row r="598" spans="1:65" s="14" customFormat="1" x14ac:dyDescent="0.2">
      <c r="B598" s="206"/>
      <c r="C598" s="207"/>
      <c r="D598" s="197" t="s">
        <v>180</v>
      </c>
      <c r="E598" s="208" t="s">
        <v>79</v>
      </c>
      <c r="F598" s="209" t="s">
        <v>1580</v>
      </c>
      <c r="G598" s="207"/>
      <c r="H598" s="210">
        <v>25.6</v>
      </c>
      <c r="I598" s="211"/>
      <c r="J598" s="207"/>
      <c r="K598" s="207"/>
      <c r="L598" s="212"/>
      <c r="M598" s="213"/>
      <c r="N598" s="214"/>
      <c r="O598" s="214"/>
      <c r="P598" s="214"/>
      <c r="Q598" s="214"/>
      <c r="R598" s="214"/>
      <c r="S598" s="214"/>
      <c r="T598" s="215"/>
      <c r="AT598" s="216" t="s">
        <v>180</v>
      </c>
      <c r="AU598" s="216" t="s">
        <v>90</v>
      </c>
      <c r="AV598" s="14" t="s">
        <v>90</v>
      </c>
      <c r="AW598" s="14" t="s">
        <v>42</v>
      </c>
      <c r="AX598" s="14" t="s">
        <v>81</v>
      </c>
      <c r="AY598" s="216" t="s">
        <v>171</v>
      </c>
    </row>
    <row r="599" spans="1:65" s="14" customFormat="1" x14ac:dyDescent="0.2">
      <c r="B599" s="206"/>
      <c r="C599" s="207"/>
      <c r="D599" s="197" t="s">
        <v>180</v>
      </c>
      <c r="E599" s="208" t="s">
        <v>79</v>
      </c>
      <c r="F599" s="209" t="s">
        <v>1581</v>
      </c>
      <c r="G599" s="207"/>
      <c r="H599" s="210">
        <v>27.3</v>
      </c>
      <c r="I599" s="211"/>
      <c r="J599" s="207"/>
      <c r="K599" s="207"/>
      <c r="L599" s="212"/>
      <c r="M599" s="213"/>
      <c r="N599" s="214"/>
      <c r="O599" s="214"/>
      <c r="P599" s="214"/>
      <c r="Q599" s="214"/>
      <c r="R599" s="214"/>
      <c r="S599" s="214"/>
      <c r="T599" s="215"/>
      <c r="AT599" s="216" t="s">
        <v>180</v>
      </c>
      <c r="AU599" s="216" t="s">
        <v>90</v>
      </c>
      <c r="AV599" s="14" t="s">
        <v>90</v>
      </c>
      <c r="AW599" s="14" t="s">
        <v>42</v>
      </c>
      <c r="AX599" s="14" t="s">
        <v>81</v>
      </c>
      <c r="AY599" s="216" t="s">
        <v>171</v>
      </c>
    </row>
    <row r="600" spans="1:65" s="14" customFormat="1" x14ac:dyDescent="0.2">
      <c r="B600" s="206"/>
      <c r="C600" s="207"/>
      <c r="D600" s="197" t="s">
        <v>180</v>
      </c>
      <c r="E600" s="208" t="s">
        <v>79</v>
      </c>
      <c r="F600" s="209" t="s">
        <v>1582</v>
      </c>
      <c r="G600" s="207"/>
      <c r="H600" s="210">
        <v>24.2</v>
      </c>
      <c r="I600" s="211"/>
      <c r="J600" s="207"/>
      <c r="K600" s="207"/>
      <c r="L600" s="212"/>
      <c r="M600" s="213"/>
      <c r="N600" s="214"/>
      <c r="O600" s="214"/>
      <c r="P600" s="214"/>
      <c r="Q600" s="214"/>
      <c r="R600" s="214"/>
      <c r="S600" s="214"/>
      <c r="T600" s="215"/>
      <c r="AT600" s="216" t="s">
        <v>180</v>
      </c>
      <c r="AU600" s="216" t="s">
        <v>90</v>
      </c>
      <c r="AV600" s="14" t="s">
        <v>90</v>
      </c>
      <c r="AW600" s="14" t="s">
        <v>42</v>
      </c>
      <c r="AX600" s="14" t="s">
        <v>81</v>
      </c>
      <c r="AY600" s="216" t="s">
        <v>171</v>
      </c>
    </row>
    <row r="601" spans="1:65" s="14" customFormat="1" x14ac:dyDescent="0.2">
      <c r="B601" s="206"/>
      <c r="C601" s="207"/>
      <c r="D601" s="197" t="s">
        <v>180</v>
      </c>
      <c r="E601" s="208" t="s">
        <v>79</v>
      </c>
      <c r="F601" s="209" t="s">
        <v>1583</v>
      </c>
      <c r="G601" s="207"/>
      <c r="H601" s="210">
        <v>25.7</v>
      </c>
      <c r="I601" s="211"/>
      <c r="J601" s="207"/>
      <c r="K601" s="207"/>
      <c r="L601" s="212"/>
      <c r="M601" s="213"/>
      <c r="N601" s="214"/>
      <c r="O601" s="214"/>
      <c r="P601" s="214"/>
      <c r="Q601" s="214"/>
      <c r="R601" s="214"/>
      <c r="S601" s="214"/>
      <c r="T601" s="215"/>
      <c r="AT601" s="216" t="s">
        <v>180</v>
      </c>
      <c r="AU601" s="216" t="s">
        <v>90</v>
      </c>
      <c r="AV601" s="14" t="s">
        <v>90</v>
      </c>
      <c r="AW601" s="14" t="s">
        <v>42</v>
      </c>
      <c r="AX601" s="14" t="s">
        <v>81</v>
      </c>
      <c r="AY601" s="216" t="s">
        <v>171</v>
      </c>
    </row>
    <row r="602" spans="1:65" s="14" customFormat="1" x14ac:dyDescent="0.2">
      <c r="B602" s="206"/>
      <c r="C602" s="207"/>
      <c r="D602" s="197" t="s">
        <v>180</v>
      </c>
      <c r="E602" s="208" t="s">
        <v>79</v>
      </c>
      <c r="F602" s="209" t="s">
        <v>1584</v>
      </c>
      <c r="G602" s="207"/>
      <c r="H602" s="210">
        <v>15.2</v>
      </c>
      <c r="I602" s="211"/>
      <c r="J602" s="207"/>
      <c r="K602" s="207"/>
      <c r="L602" s="212"/>
      <c r="M602" s="213"/>
      <c r="N602" s="214"/>
      <c r="O602" s="214"/>
      <c r="P602" s="214"/>
      <c r="Q602" s="214"/>
      <c r="R602" s="214"/>
      <c r="S602" s="214"/>
      <c r="T602" s="215"/>
      <c r="AT602" s="216" t="s">
        <v>180</v>
      </c>
      <c r="AU602" s="216" t="s">
        <v>90</v>
      </c>
      <c r="AV602" s="14" t="s">
        <v>90</v>
      </c>
      <c r="AW602" s="14" t="s">
        <v>42</v>
      </c>
      <c r="AX602" s="14" t="s">
        <v>81</v>
      </c>
      <c r="AY602" s="216" t="s">
        <v>171</v>
      </c>
    </row>
    <row r="603" spans="1:65" s="14" customFormat="1" x14ac:dyDescent="0.2">
      <c r="B603" s="206"/>
      <c r="C603" s="207"/>
      <c r="D603" s="197" t="s">
        <v>180</v>
      </c>
      <c r="E603" s="208" t="s">
        <v>79</v>
      </c>
      <c r="F603" s="209" t="s">
        <v>1585</v>
      </c>
      <c r="G603" s="207"/>
      <c r="H603" s="210">
        <v>26.7</v>
      </c>
      <c r="I603" s="211"/>
      <c r="J603" s="207"/>
      <c r="K603" s="207"/>
      <c r="L603" s="212"/>
      <c r="M603" s="213"/>
      <c r="N603" s="214"/>
      <c r="O603" s="214"/>
      <c r="P603" s="214"/>
      <c r="Q603" s="214"/>
      <c r="R603" s="214"/>
      <c r="S603" s="214"/>
      <c r="T603" s="215"/>
      <c r="AT603" s="216" t="s">
        <v>180</v>
      </c>
      <c r="AU603" s="216" t="s">
        <v>90</v>
      </c>
      <c r="AV603" s="14" t="s">
        <v>90</v>
      </c>
      <c r="AW603" s="14" t="s">
        <v>42</v>
      </c>
      <c r="AX603" s="14" t="s">
        <v>81</v>
      </c>
      <c r="AY603" s="216" t="s">
        <v>171</v>
      </c>
    </row>
    <row r="604" spans="1:65" s="14" customFormat="1" x14ac:dyDescent="0.2">
      <c r="B604" s="206"/>
      <c r="C604" s="207"/>
      <c r="D604" s="197" t="s">
        <v>180</v>
      </c>
      <c r="E604" s="208" t="s">
        <v>79</v>
      </c>
      <c r="F604" s="209" t="s">
        <v>1586</v>
      </c>
      <c r="G604" s="207"/>
      <c r="H604" s="210">
        <v>17.2</v>
      </c>
      <c r="I604" s="211"/>
      <c r="J604" s="207"/>
      <c r="K604" s="207"/>
      <c r="L604" s="212"/>
      <c r="M604" s="213"/>
      <c r="N604" s="214"/>
      <c r="O604" s="214"/>
      <c r="P604" s="214"/>
      <c r="Q604" s="214"/>
      <c r="R604" s="214"/>
      <c r="S604" s="214"/>
      <c r="T604" s="215"/>
      <c r="AT604" s="216" t="s">
        <v>180</v>
      </c>
      <c r="AU604" s="216" t="s">
        <v>90</v>
      </c>
      <c r="AV604" s="14" t="s">
        <v>90</v>
      </c>
      <c r="AW604" s="14" t="s">
        <v>42</v>
      </c>
      <c r="AX604" s="14" t="s">
        <v>81</v>
      </c>
      <c r="AY604" s="216" t="s">
        <v>171</v>
      </c>
    </row>
    <row r="605" spans="1:65" s="15" customFormat="1" x14ac:dyDescent="0.2">
      <c r="B605" s="217"/>
      <c r="C605" s="218"/>
      <c r="D605" s="197" t="s">
        <v>180</v>
      </c>
      <c r="E605" s="219" t="s">
        <v>79</v>
      </c>
      <c r="F605" s="220" t="s">
        <v>183</v>
      </c>
      <c r="G605" s="218"/>
      <c r="H605" s="221">
        <v>312</v>
      </c>
      <c r="I605" s="222"/>
      <c r="J605" s="218"/>
      <c r="K605" s="218"/>
      <c r="L605" s="223"/>
      <c r="M605" s="224"/>
      <c r="N605" s="225"/>
      <c r="O605" s="225"/>
      <c r="P605" s="225"/>
      <c r="Q605" s="225"/>
      <c r="R605" s="225"/>
      <c r="S605" s="225"/>
      <c r="T605" s="226"/>
      <c r="AT605" s="227" t="s">
        <v>180</v>
      </c>
      <c r="AU605" s="227" t="s">
        <v>90</v>
      </c>
      <c r="AV605" s="15" t="s">
        <v>178</v>
      </c>
      <c r="AW605" s="15" t="s">
        <v>42</v>
      </c>
      <c r="AX605" s="15" t="s">
        <v>88</v>
      </c>
      <c r="AY605" s="227" t="s">
        <v>171</v>
      </c>
    </row>
    <row r="606" spans="1:65" s="2" customFormat="1" ht="16.5" customHeight="1" x14ac:dyDescent="0.2">
      <c r="A606" s="37"/>
      <c r="B606" s="38"/>
      <c r="C606" s="233" t="s">
        <v>509</v>
      </c>
      <c r="D606" s="233" t="s">
        <v>202</v>
      </c>
      <c r="E606" s="234" t="s">
        <v>1587</v>
      </c>
      <c r="F606" s="235" t="s">
        <v>1588</v>
      </c>
      <c r="G606" s="236" t="s">
        <v>211</v>
      </c>
      <c r="H606" s="237">
        <v>62.4</v>
      </c>
      <c r="I606" s="238"/>
      <c r="J606" s="239">
        <f>ROUND(I606*H606,2)</f>
        <v>0</v>
      </c>
      <c r="K606" s="235" t="s">
        <v>196</v>
      </c>
      <c r="L606" s="240"/>
      <c r="M606" s="241" t="s">
        <v>79</v>
      </c>
      <c r="N606" s="242" t="s">
        <v>51</v>
      </c>
      <c r="O606" s="67"/>
      <c r="P606" s="191">
        <f>O606*H606</f>
        <v>0</v>
      </c>
      <c r="Q606" s="191">
        <v>0.03</v>
      </c>
      <c r="R606" s="191">
        <f>Q606*H606</f>
        <v>1.8719999999999999</v>
      </c>
      <c r="S606" s="191">
        <v>0</v>
      </c>
      <c r="T606" s="192">
        <f>S606*H606</f>
        <v>0</v>
      </c>
      <c r="U606" s="37"/>
      <c r="V606" s="37"/>
      <c r="W606" s="37"/>
      <c r="X606" s="37"/>
      <c r="Y606" s="37"/>
      <c r="Z606" s="37"/>
      <c r="AA606" s="37"/>
      <c r="AB606" s="37"/>
      <c r="AC606" s="37"/>
      <c r="AD606" s="37"/>
      <c r="AE606" s="37"/>
      <c r="AR606" s="193" t="s">
        <v>398</v>
      </c>
      <c r="AT606" s="193" t="s">
        <v>202</v>
      </c>
      <c r="AU606" s="193" t="s">
        <v>90</v>
      </c>
      <c r="AY606" s="19" t="s">
        <v>171</v>
      </c>
      <c r="BE606" s="194">
        <f>IF(N606="základní",J606,0)</f>
        <v>0</v>
      </c>
      <c r="BF606" s="194">
        <f>IF(N606="snížená",J606,0)</f>
        <v>0</v>
      </c>
      <c r="BG606" s="194">
        <f>IF(N606="zákl. přenesená",J606,0)</f>
        <v>0</v>
      </c>
      <c r="BH606" s="194">
        <f>IF(N606="sníž. přenesená",J606,0)</f>
        <v>0</v>
      </c>
      <c r="BI606" s="194">
        <f>IF(N606="nulová",J606,0)</f>
        <v>0</v>
      </c>
      <c r="BJ606" s="19" t="s">
        <v>88</v>
      </c>
      <c r="BK606" s="194">
        <f>ROUND(I606*H606,2)</f>
        <v>0</v>
      </c>
      <c r="BL606" s="19" t="s">
        <v>287</v>
      </c>
      <c r="BM606" s="193" t="s">
        <v>1589</v>
      </c>
    </row>
    <row r="607" spans="1:65" s="13" customFormat="1" x14ac:dyDescent="0.2">
      <c r="B607" s="195"/>
      <c r="C607" s="196"/>
      <c r="D607" s="197" t="s">
        <v>180</v>
      </c>
      <c r="E607" s="198" t="s">
        <v>79</v>
      </c>
      <c r="F607" s="199" t="s">
        <v>1155</v>
      </c>
      <c r="G607" s="196"/>
      <c r="H607" s="198" t="s">
        <v>79</v>
      </c>
      <c r="I607" s="200"/>
      <c r="J607" s="196"/>
      <c r="K607" s="196"/>
      <c r="L607" s="201"/>
      <c r="M607" s="202"/>
      <c r="N607" s="203"/>
      <c r="O607" s="203"/>
      <c r="P607" s="203"/>
      <c r="Q607" s="203"/>
      <c r="R607" s="203"/>
      <c r="S607" s="203"/>
      <c r="T607" s="204"/>
      <c r="AT607" s="205" t="s">
        <v>180</v>
      </c>
      <c r="AU607" s="205" t="s">
        <v>90</v>
      </c>
      <c r="AV607" s="13" t="s">
        <v>88</v>
      </c>
      <c r="AW607" s="13" t="s">
        <v>42</v>
      </c>
      <c r="AX607" s="13" t="s">
        <v>81</v>
      </c>
      <c r="AY607" s="205" t="s">
        <v>171</v>
      </c>
    </row>
    <row r="608" spans="1:65" s="14" customFormat="1" x14ac:dyDescent="0.2">
      <c r="B608" s="206"/>
      <c r="C608" s="207"/>
      <c r="D608" s="197" t="s">
        <v>180</v>
      </c>
      <c r="E608" s="208" t="s">
        <v>79</v>
      </c>
      <c r="F608" s="209" t="s">
        <v>1590</v>
      </c>
      <c r="G608" s="207"/>
      <c r="H608" s="210">
        <v>62.4</v>
      </c>
      <c r="I608" s="211"/>
      <c r="J608" s="207"/>
      <c r="K608" s="207"/>
      <c r="L608" s="212"/>
      <c r="M608" s="213"/>
      <c r="N608" s="214"/>
      <c r="O608" s="214"/>
      <c r="P608" s="214"/>
      <c r="Q608" s="214"/>
      <c r="R608" s="214"/>
      <c r="S608" s="214"/>
      <c r="T608" s="215"/>
      <c r="AT608" s="216" t="s">
        <v>180</v>
      </c>
      <c r="AU608" s="216" t="s">
        <v>90</v>
      </c>
      <c r="AV608" s="14" t="s">
        <v>90</v>
      </c>
      <c r="AW608" s="14" t="s">
        <v>42</v>
      </c>
      <c r="AX608" s="14" t="s">
        <v>81</v>
      </c>
      <c r="AY608" s="216" t="s">
        <v>171</v>
      </c>
    </row>
    <row r="609" spans="1:65" s="15" customFormat="1" x14ac:dyDescent="0.2">
      <c r="B609" s="217"/>
      <c r="C609" s="218"/>
      <c r="D609" s="197" t="s">
        <v>180</v>
      </c>
      <c r="E609" s="219" t="s">
        <v>79</v>
      </c>
      <c r="F609" s="220" t="s">
        <v>183</v>
      </c>
      <c r="G609" s="218"/>
      <c r="H609" s="221">
        <v>62.4</v>
      </c>
      <c r="I609" s="222"/>
      <c r="J609" s="218"/>
      <c r="K609" s="218"/>
      <c r="L609" s="223"/>
      <c r="M609" s="224"/>
      <c r="N609" s="225"/>
      <c r="O609" s="225"/>
      <c r="P609" s="225"/>
      <c r="Q609" s="225"/>
      <c r="R609" s="225"/>
      <c r="S609" s="225"/>
      <c r="T609" s="226"/>
      <c r="AT609" s="227" t="s">
        <v>180</v>
      </c>
      <c r="AU609" s="227" t="s">
        <v>90</v>
      </c>
      <c r="AV609" s="15" t="s">
        <v>178</v>
      </c>
      <c r="AW609" s="15" t="s">
        <v>42</v>
      </c>
      <c r="AX609" s="15" t="s">
        <v>88</v>
      </c>
      <c r="AY609" s="227" t="s">
        <v>171</v>
      </c>
    </row>
    <row r="610" spans="1:65" s="2" customFormat="1" ht="21.75" customHeight="1" x14ac:dyDescent="0.2">
      <c r="A610" s="37"/>
      <c r="B610" s="38"/>
      <c r="C610" s="182" t="s">
        <v>514</v>
      </c>
      <c r="D610" s="182" t="s">
        <v>173</v>
      </c>
      <c r="E610" s="183" t="s">
        <v>1591</v>
      </c>
      <c r="F610" s="184" t="s">
        <v>1592</v>
      </c>
      <c r="G610" s="185" t="s">
        <v>211</v>
      </c>
      <c r="H610" s="186">
        <v>312</v>
      </c>
      <c r="I610" s="187"/>
      <c r="J610" s="188">
        <f>ROUND(I610*H610,2)</f>
        <v>0</v>
      </c>
      <c r="K610" s="184" t="s">
        <v>196</v>
      </c>
      <c r="L610" s="42"/>
      <c r="M610" s="189" t="s">
        <v>79</v>
      </c>
      <c r="N610" s="190" t="s">
        <v>51</v>
      </c>
      <c r="O610" s="67"/>
      <c r="P610" s="191">
        <f>O610*H610</f>
        <v>0</v>
      </c>
      <c r="Q610" s="191">
        <v>0</v>
      </c>
      <c r="R610" s="191">
        <f>Q610*H610</f>
        <v>0</v>
      </c>
      <c r="S610" s="191">
        <v>1.6E-2</v>
      </c>
      <c r="T610" s="192">
        <f>S610*H610</f>
        <v>4.992</v>
      </c>
      <c r="U610" s="37"/>
      <c r="V610" s="37"/>
      <c r="W610" s="37"/>
      <c r="X610" s="37"/>
      <c r="Y610" s="37"/>
      <c r="Z610" s="37"/>
      <c r="AA610" s="37"/>
      <c r="AB610" s="37"/>
      <c r="AC610" s="37"/>
      <c r="AD610" s="37"/>
      <c r="AE610" s="37"/>
      <c r="AR610" s="193" t="s">
        <v>287</v>
      </c>
      <c r="AT610" s="193" t="s">
        <v>173</v>
      </c>
      <c r="AU610" s="193" t="s">
        <v>90</v>
      </c>
      <c r="AY610" s="19" t="s">
        <v>171</v>
      </c>
      <c r="BE610" s="194">
        <f>IF(N610="základní",J610,0)</f>
        <v>0</v>
      </c>
      <c r="BF610" s="194">
        <f>IF(N610="snížená",J610,0)</f>
        <v>0</v>
      </c>
      <c r="BG610" s="194">
        <f>IF(N610="zákl. přenesená",J610,0)</f>
        <v>0</v>
      </c>
      <c r="BH610" s="194">
        <f>IF(N610="sníž. přenesená",J610,0)</f>
        <v>0</v>
      </c>
      <c r="BI610" s="194">
        <f>IF(N610="nulová",J610,0)</f>
        <v>0</v>
      </c>
      <c r="BJ610" s="19" t="s">
        <v>88</v>
      </c>
      <c r="BK610" s="194">
        <f>ROUND(I610*H610,2)</f>
        <v>0</v>
      </c>
      <c r="BL610" s="19" t="s">
        <v>287</v>
      </c>
      <c r="BM610" s="193" t="s">
        <v>1593</v>
      </c>
    </row>
    <row r="611" spans="1:65" s="2" customFormat="1" x14ac:dyDescent="0.2">
      <c r="A611" s="37"/>
      <c r="B611" s="38"/>
      <c r="C611" s="39"/>
      <c r="D611" s="228" t="s">
        <v>198</v>
      </c>
      <c r="E611" s="39"/>
      <c r="F611" s="229" t="s">
        <v>1594</v>
      </c>
      <c r="G611" s="39"/>
      <c r="H611" s="39"/>
      <c r="I611" s="230"/>
      <c r="J611" s="39"/>
      <c r="K611" s="39"/>
      <c r="L611" s="42"/>
      <c r="M611" s="231"/>
      <c r="N611" s="232"/>
      <c r="O611" s="67"/>
      <c r="P611" s="67"/>
      <c r="Q611" s="67"/>
      <c r="R611" s="67"/>
      <c r="S611" s="67"/>
      <c r="T611" s="68"/>
      <c r="U611" s="37"/>
      <c r="V611" s="37"/>
      <c r="W611" s="37"/>
      <c r="X611" s="37"/>
      <c r="Y611" s="37"/>
      <c r="Z611" s="37"/>
      <c r="AA611" s="37"/>
      <c r="AB611" s="37"/>
      <c r="AC611" s="37"/>
      <c r="AD611" s="37"/>
      <c r="AE611" s="37"/>
      <c r="AT611" s="19" t="s">
        <v>198</v>
      </c>
      <c r="AU611" s="19" t="s">
        <v>90</v>
      </c>
    </row>
    <row r="612" spans="1:65" s="2" customFormat="1" ht="16.5" customHeight="1" x14ac:dyDescent="0.2">
      <c r="A612" s="37"/>
      <c r="B612" s="38"/>
      <c r="C612" s="182" t="s">
        <v>523</v>
      </c>
      <c r="D612" s="182" t="s">
        <v>173</v>
      </c>
      <c r="E612" s="183" t="s">
        <v>1595</v>
      </c>
      <c r="F612" s="184" t="s">
        <v>1596</v>
      </c>
      <c r="G612" s="185" t="s">
        <v>211</v>
      </c>
      <c r="H612" s="186">
        <v>93.25</v>
      </c>
      <c r="I612" s="187"/>
      <c r="J612" s="188">
        <f>ROUND(I612*H612,2)</f>
        <v>0</v>
      </c>
      <c r="K612" s="184" t="s">
        <v>196</v>
      </c>
      <c r="L612" s="42"/>
      <c r="M612" s="189" t="s">
        <v>79</v>
      </c>
      <c r="N612" s="190" t="s">
        <v>51</v>
      </c>
      <c r="O612" s="67"/>
      <c r="P612" s="191">
        <f>O612*H612</f>
        <v>0</v>
      </c>
      <c r="Q612" s="191">
        <v>0</v>
      </c>
      <c r="R612" s="191">
        <f>Q612*H612</f>
        <v>0</v>
      </c>
      <c r="S612" s="191">
        <v>0</v>
      </c>
      <c r="T612" s="192">
        <f>S612*H612</f>
        <v>0</v>
      </c>
      <c r="U612" s="37"/>
      <c r="V612" s="37"/>
      <c r="W612" s="37"/>
      <c r="X612" s="37"/>
      <c r="Y612" s="37"/>
      <c r="Z612" s="37"/>
      <c r="AA612" s="37"/>
      <c r="AB612" s="37"/>
      <c r="AC612" s="37"/>
      <c r="AD612" s="37"/>
      <c r="AE612" s="37"/>
      <c r="AR612" s="193" t="s">
        <v>287</v>
      </c>
      <c r="AT612" s="193" t="s">
        <v>173</v>
      </c>
      <c r="AU612" s="193" t="s">
        <v>90</v>
      </c>
      <c r="AY612" s="19" t="s">
        <v>171</v>
      </c>
      <c r="BE612" s="194">
        <f>IF(N612="základní",J612,0)</f>
        <v>0</v>
      </c>
      <c r="BF612" s="194">
        <f>IF(N612="snížená",J612,0)</f>
        <v>0</v>
      </c>
      <c r="BG612" s="194">
        <f>IF(N612="zákl. přenesená",J612,0)</f>
        <v>0</v>
      </c>
      <c r="BH612" s="194">
        <f>IF(N612="sníž. přenesená",J612,0)</f>
        <v>0</v>
      </c>
      <c r="BI612" s="194">
        <f>IF(N612="nulová",J612,0)</f>
        <v>0</v>
      </c>
      <c r="BJ612" s="19" t="s">
        <v>88</v>
      </c>
      <c r="BK612" s="194">
        <f>ROUND(I612*H612,2)</f>
        <v>0</v>
      </c>
      <c r="BL612" s="19" t="s">
        <v>287</v>
      </c>
      <c r="BM612" s="193" t="s">
        <v>1597</v>
      </c>
    </row>
    <row r="613" spans="1:65" s="2" customFormat="1" x14ac:dyDescent="0.2">
      <c r="A613" s="37"/>
      <c r="B613" s="38"/>
      <c r="C613" s="39"/>
      <c r="D613" s="228" t="s">
        <v>198</v>
      </c>
      <c r="E613" s="39"/>
      <c r="F613" s="229" t="s">
        <v>1598</v>
      </c>
      <c r="G613" s="39"/>
      <c r="H613" s="39"/>
      <c r="I613" s="230"/>
      <c r="J613" s="39"/>
      <c r="K613" s="39"/>
      <c r="L613" s="42"/>
      <c r="M613" s="231"/>
      <c r="N613" s="232"/>
      <c r="O613" s="67"/>
      <c r="P613" s="67"/>
      <c r="Q613" s="67"/>
      <c r="R613" s="67"/>
      <c r="S613" s="67"/>
      <c r="T613" s="68"/>
      <c r="U613" s="37"/>
      <c r="V613" s="37"/>
      <c r="W613" s="37"/>
      <c r="X613" s="37"/>
      <c r="Y613" s="37"/>
      <c r="Z613" s="37"/>
      <c r="AA613" s="37"/>
      <c r="AB613" s="37"/>
      <c r="AC613" s="37"/>
      <c r="AD613" s="37"/>
      <c r="AE613" s="37"/>
      <c r="AT613" s="19" t="s">
        <v>198</v>
      </c>
      <c r="AU613" s="19" t="s">
        <v>90</v>
      </c>
    </row>
    <row r="614" spans="1:65" s="13" customFormat="1" x14ac:dyDescent="0.2">
      <c r="B614" s="195"/>
      <c r="C614" s="196"/>
      <c r="D614" s="197" t="s">
        <v>180</v>
      </c>
      <c r="E614" s="198" t="s">
        <v>79</v>
      </c>
      <c r="F614" s="199" t="s">
        <v>1155</v>
      </c>
      <c r="G614" s="196"/>
      <c r="H614" s="198" t="s">
        <v>79</v>
      </c>
      <c r="I614" s="200"/>
      <c r="J614" s="196"/>
      <c r="K614" s="196"/>
      <c r="L614" s="201"/>
      <c r="M614" s="202"/>
      <c r="N614" s="203"/>
      <c r="O614" s="203"/>
      <c r="P614" s="203"/>
      <c r="Q614" s="203"/>
      <c r="R614" s="203"/>
      <c r="S614" s="203"/>
      <c r="T614" s="204"/>
      <c r="AT614" s="205" t="s">
        <v>180</v>
      </c>
      <c r="AU614" s="205" t="s">
        <v>90</v>
      </c>
      <c r="AV614" s="13" t="s">
        <v>88</v>
      </c>
      <c r="AW614" s="13" t="s">
        <v>42</v>
      </c>
      <c r="AX614" s="13" t="s">
        <v>81</v>
      </c>
      <c r="AY614" s="205" t="s">
        <v>171</v>
      </c>
    </row>
    <row r="615" spans="1:65" s="14" customFormat="1" x14ac:dyDescent="0.2">
      <c r="B615" s="206"/>
      <c r="C615" s="207"/>
      <c r="D615" s="197" t="s">
        <v>180</v>
      </c>
      <c r="E615" s="208" t="s">
        <v>79</v>
      </c>
      <c r="F615" s="209" t="s">
        <v>1599</v>
      </c>
      <c r="G615" s="207"/>
      <c r="H615" s="210">
        <v>35</v>
      </c>
      <c r="I615" s="211"/>
      <c r="J615" s="207"/>
      <c r="K615" s="207"/>
      <c r="L615" s="212"/>
      <c r="M615" s="213"/>
      <c r="N615" s="214"/>
      <c r="O615" s="214"/>
      <c r="P615" s="214"/>
      <c r="Q615" s="214"/>
      <c r="R615" s="214"/>
      <c r="S615" s="214"/>
      <c r="T615" s="215"/>
      <c r="AT615" s="216" t="s">
        <v>180</v>
      </c>
      <c r="AU615" s="216" t="s">
        <v>90</v>
      </c>
      <c r="AV615" s="14" t="s">
        <v>90</v>
      </c>
      <c r="AW615" s="14" t="s">
        <v>42</v>
      </c>
      <c r="AX615" s="14" t="s">
        <v>81</v>
      </c>
      <c r="AY615" s="216" t="s">
        <v>171</v>
      </c>
    </row>
    <row r="616" spans="1:65" s="14" customFormat="1" x14ac:dyDescent="0.2">
      <c r="B616" s="206"/>
      <c r="C616" s="207"/>
      <c r="D616" s="197" t="s">
        <v>180</v>
      </c>
      <c r="E616" s="208" t="s">
        <v>79</v>
      </c>
      <c r="F616" s="209" t="s">
        <v>1600</v>
      </c>
      <c r="G616" s="207"/>
      <c r="H616" s="210">
        <v>7</v>
      </c>
      <c r="I616" s="211"/>
      <c r="J616" s="207"/>
      <c r="K616" s="207"/>
      <c r="L616" s="212"/>
      <c r="M616" s="213"/>
      <c r="N616" s="214"/>
      <c r="O616" s="214"/>
      <c r="P616" s="214"/>
      <c r="Q616" s="214"/>
      <c r="R616" s="214"/>
      <c r="S616" s="214"/>
      <c r="T616" s="215"/>
      <c r="AT616" s="216" t="s">
        <v>180</v>
      </c>
      <c r="AU616" s="216" t="s">
        <v>90</v>
      </c>
      <c r="AV616" s="14" t="s">
        <v>90</v>
      </c>
      <c r="AW616" s="14" t="s">
        <v>42</v>
      </c>
      <c r="AX616" s="14" t="s">
        <v>81</v>
      </c>
      <c r="AY616" s="216" t="s">
        <v>171</v>
      </c>
    </row>
    <row r="617" spans="1:65" s="14" customFormat="1" x14ac:dyDescent="0.2">
      <c r="B617" s="206"/>
      <c r="C617" s="207"/>
      <c r="D617" s="197" t="s">
        <v>180</v>
      </c>
      <c r="E617" s="208" t="s">
        <v>79</v>
      </c>
      <c r="F617" s="209" t="s">
        <v>1601</v>
      </c>
      <c r="G617" s="207"/>
      <c r="H617" s="210">
        <v>7</v>
      </c>
      <c r="I617" s="211"/>
      <c r="J617" s="207"/>
      <c r="K617" s="207"/>
      <c r="L617" s="212"/>
      <c r="M617" s="213"/>
      <c r="N617" s="214"/>
      <c r="O617" s="214"/>
      <c r="P617" s="214"/>
      <c r="Q617" s="214"/>
      <c r="R617" s="214"/>
      <c r="S617" s="214"/>
      <c r="T617" s="215"/>
      <c r="AT617" s="216" t="s">
        <v>180</v>
      </c>
      <c r="AU617" s="216" t="s">
        <v>90</v>
      </c>
      <c r="AV617" s="14" t="s">
        <v>90</v>
      </c>
      <c r="AW617" s="14" t="s">
        <v>42</v>
      </c>
      <c r="AX617" s="14" t="s">
        <v>81</v>
      </c>
      <c r="AY617" s="216" t="s">
        <v>171</v>
      </c>
    </row>
    <row r="618" spans="1:65" s="14" customFormat="1" x14ac:dyDescent="0.2">
      <c r="B618" s="206"/>
      <c r="C618" s="207"/>
      <c r="D618" s="197" t="s">
        <v>180</v>
      </c>
      <c r="E618" s="208" t="s">
        <v>79</v>
      </c>
      <c r="F618" s="209" t="s">
        <v>1602</v>
      </c>
      <c r="G618" s="207"/>
      <c r="H618" s="210">
        <v>7.75</v>
      </c>
      <c r="I618" s="211"/>
      <c r="J618" s="207"/>
      <c r="K618" s="207"/>
      <c r="L618" s="212"/>
      <c r="M618" s="213"/>
      <c r="N618" s="214"/>
      <c r="O618" s="214"/>
      <c r="P618" s="214"/>
      <c r="Q618" s="214"/>
      <c r="R618" s="214"/>
      <c r="S618" s="214"/>
      <c r="T618" s="215"/>
      <c r="AT618" s="216" t="s">
        <v>180</v>
      </c>
      <c r="AU618" s="216" t="s">
        <v>90</v>
      </c>
      <c r="AV618" s="14" t="s">
        <v>90</v>
      </c>
      <c r="AW618" s="14" t="s">
        <v>42</v>
      </c>
      <c r="AX618" s="14" t="s">
        <v>81</v>
      </c>
      <c r="AY618" s="216" t="s">
        <v>171</v>
      </c>
    </row>
    <row r="619" spans="1:65" s="14" customFormat="1" x14ac:dyDescent="0.2">
      <c r="B619" s="206"/>
      <c r="C619" s="207"/>
      <c r="D619" s="197" t="s">
        <v>180</v>
      </c>
      <c r="E619" s="208" t="s">
        <v>79</v>
      </c>
      <c r="F619" s="209" t="s">
        <v>1603</v>
      </c>
      <c r="G619" s="207"/>
      <c r="H619" s="210">
        <v>7</v>
      </c>
      <c r="I619" s="211"/>
      <c r="J619" s="207"/>
      <c r="K619" s="207"/>
      <c r="L619" s="212"/>
      <c r="M619" s="213"/>
      <c r="N619" s="214"/>
      <c r="O619" s="214"/>
      <c r="P619" s="214"/>
      <c r="Q619" s="214"/>
      <c r="R619" s="214"/>
      <c r="S619" s="214"/>
      <c r="T619" s="215"/>
      <c r="AT619" s="216" t="s">
        <v>180</v>
      </c>
      <c r="AU619" s="216" t="s">
        <v>90</v>
      </c>
      <c r="AV619" s="14" t="s">
        <v>90</v>
      </c>
      <c r="AW619" s="14" t="s">
        <v>42</v>
      </c>
      <c r="AX619" s="14" t="s">
        <v>81</v>
      </c>
      <c r="AY619" s="216" t="s">
        <v>171</v>
      </c>
    </row>
    <row r="620" spans="1:65" s="14" customFormat="1" x14ac:dyDescent="0.2">
      <c r="B620" s="206"/>
      <c r="C620" s="207"/>
      <c r="D620" s="197" t="s">
        <v>180</v>
      </c>
      <c r="E620" s="208" t="s">
        <v>79</v>
      </c>
      <c r="F620" s="209" t="s">
        <v>1604</v>
      </c>
      <c r="G620" s="207"/>
      <c r="H620" s="210">
        <v>7.75</v>
      </c>
      <c r="I620" s="211"/>
      <c r="J620" s="207"/>
      <c r="K620" s="207"/>
      <c r="L620" s="212"/>
      <c r="M620" s="213"/>
      <c r="N620" s="214"/>
      <c r="O620" s="214"/>
      <c r="P620" s="214"/>
      <c r="Q620" s="214"/>
      <c r="R620" s="214"/>
      <c r="S620" s="214"/>
      <c r="T620" s="215"/>
      <c r="AT620" s="216" t="s">
        <v>180</v>
      </c>
      <c r="AU620" s="216" t="s">
        <v>90</v>
      </c>
      <c r="AV620" s="14" t="s">
        <v>90</v>
      </c>
      <c r="AW620" s="14" t="s">
        <v>42</v>
      </c>
      <c r="AX620" s="14" t="s">
        <v>81</v>
      </c>
      <c r="AY620" s="216" t="s">
        <v>171</v>
      </c>
    </row>
    <row r="621" spans="1:65" s="14" customFormat="1" x14ac:dyDescent="0.2">
      <c r="B621" s="206"/>
      <c r="C621" s="207"/>
      <c r="D621" s="197" t="s">
        <v>180</v>
      </c>
      <c r="E621" s="208" t="s">
        <v>79</v>
      </c>
      <c r="F621" s="209" t="s">
        <v>1605</v>
      </c>
      <c r="G621" s="207"/>
      <c r="H621" s="210">
        <v>7</v>
      </c>
      <c r="I621" s="211"/>
      <c r="J621" s="207"/>
      <c r="K621" s="207"/>
      <c r="L621" s="212"/>
      <c r="M621" s="213"/>
      <c r="N621" s="214"/>
      <c r="O621" s="214"/>
      <c r="P621" s="214"/>
      <c r="Q621" s="214"/>
      <c r="R621" s="214"/>
      <c r="S621" s="214"/>
      <c r="T621" s="215"/>
      <c r="AT621" s="216" t="s">
        <v>180</v>
      </c>
      <c r="AU621" s="216" t="s">
        <v>90</v>
      </c>
      <c r="AV621" s="14" t="s">
        <v>90</v>
      </c>
      <c r="AW621" s="14" t="s">
        <v>42</v>
      </c>
      <c r="AX621" s="14" t="s">
        <v>81</v>
      </c>
      <c r="AY621" s="216" t="s">
        <v>171</v>
      </c>
    </row>
    <row r="622" spans="1:65" s="14" customFormat="1" x14ac:dyDescent="0.2">
      <c r="B622" s="206"/>
      <c r="C622" s="207"/>
      <c r="D622" s="197" t="s">
        <v>180</v>
      </c>
      <c r="E622" s="208" t="s">
        <v>79</v>
      </c>
      <c r="F622" s="209" t="s">
        <v>1606</v>
      </c>
      <c r="G622" s="207"/>
      <c r="H622" s="210">
        <v>7.75</v>
      </c>
      <c r="I622" s="211"/>
      <c r="J622" s="207"/>
      <c r="K622" s="207"/>
      <c r="L622" s="212"/>
      <c r="M622" s="213"/>
      <c r="N622" s="214"/>
      <c r="O622" s="214"/>
      <c r="P622" s="214"/>
      <c r="Q622" s="214"/>
      <c r="R622" s="214"/>
      <c r="S622" s="214"/>
      <c r="T622" s="215"/>
      <c r="AT622" s="216" t="s">
        <v>180</v>
      </c>
      <c r="AU622" s="216" t="s">
        <v>90</v>
      </c>
      <c r="AV622" s="14" t="s">
        <v>90</v>
      </c>
      <c r="AW622" s="14" t="s">
        <v>42</v>
      </c>
      <c r="AX622" s="14" t="s">
        <v>81</v>
      </c>
      <c r="AY622" s="216" t="s">
        <v>171</v>
      </c>
    </row>
    <row r="623" spans="1:65" s="14" customFormat="1" x14ac:dyDescent="0.2">
      <c r="B623" s="206"/>
      <c r="C623" s="207"/>
      <c r="D623" s="197" t="s">
        <v>180</v>
      </c>
      <c r="E623" s="208" t="s">
        <v>79</v>
      </c>
      <c r="F623" s="209" t="s">
        <v>1607</v>
      </c>
      <c r="G623" s="207"/>
      <c r="H623" s="210">
        <v>7</v>
      </c>
      <c r="I623" s="211"/>
      <c r="J623" s="207"/>
      <c r="K623" s="207"/>
      <c r="L623" s="212"/>
      <c r="M623" s="213"/>
      <c r="N623" s="214"/>
      <c r="O623" s="214"/>
      <c r="P623" s="214"/>
      <c r="Q623" s="214"/>
      <c r="R623" s="214"/>
      <c r="S623" s="214"/>
      <c r="T623" s="215"/>
      <c r="AT623" s="216" t="s">
        <v>180</v>
      </c>
      <c r="AU623" s="216" t="s">
        <v>90</v>
      </c>
      <c r="AV623" s="14" t="s">
        <v>90</v>
      </c>
      <c r="AW623" s="14" t="s">
        <v>42</v>
      </c>
      <c r="AX623" s="14" t="s">
        <v>81</v>
      </c>
      <c r="AY623" s="216" t="s">
        <v>171</v>
      </c>
    </row>
    <row r="624" spans="1:65" s="15" customFormat="1" x14ac:dyDescent="0.2">
      <c r="B624" s="217"/>
      <c r="C624" s="218"/>
      <c r="D624" s="197" t="s">
        <v>180</v>
      </c>
      <c r="E624" s="219" t="s">
        <v>79</v>
      </c>
      <c r="F624" s="220" t="s">
        <v>183</v>
      </c>
      <c r="G624" s="218"/>
      <c r="H624" s="221">
        <v>93.25</v>
      </c>
      <c r="I624" s="222"/>
      <c r="J624" s="218"/>
      <c r="K624" s="218"/>
      <c r="L624" s="223"/>
      <c r="M624" s="224"/>
      <c r="N624" s="225"/>
      <c r="O624" s="225"/>
      <c r="P624" s="225"/>
      <c r="Q624" s="225"/>
      <c r="R624" s="225"/>
      <c r="S624" s="225"/>
      <c r="T624" s="226"/>
      <c r="AT624" s="227" t="s">
        <v>180</v>
      </c>
      <c r="AU624" s="227" t="s">
        <v>90</v>
      </c>
      <c r="AV624" s="15" t="s">
        <v>178</v>
      </c>
      <c r="AW624" s="15" t="s">
        <v>42</v>
      </c>
      <c r="AX624" s="15" t="s">
        <v>88</v>
      </c>
      <c r="AY624" s="227" t="s">
        <v>171</v>
      </c>
    </row>
    <row r="625" spans="1:65" s="2" customFormat="1" ht="24.2" customHeight="1" x14ac:dyDescent="0.2">
      <c r="A625" s="37"/>
      <c r="B625" s="38"/>
      <c r="C625" s="233" t="s">
        <v>528</v>
      </c>
      <c r="D625" s="233" t="s">
        <v>202</v>
      </c>
      <c r="E625" s="234" t="s">
        <v>1608</v>
      </c>
      <c r="F625" s="235" t="s">
        <v>1609</v>
      </c>
      <c r="G625" s="236" t="s">
        <v>211</v>
      </c>
      <c r="H625" s="237">
        <v>93.25</v>
      </c>
      <c r="I625" s="238"/>
      <c r="J625" s="239">
        <f>ROUND(I625*H625,2)</f>
        <v>0</v>
      </c>
      <c r="K625" s="235" t="s">
        <v>196</v>
      </c>
      <c r="L625" s="240"/>
      <c r="M625" s="241" t="s">
        <v>79</v>
      </c>
      <c r="N625" s="242" t="s">
        <v>51</v>
      </c>
      <c r="O625" s="67"/>
      <c r="P625" s="191">
        <f>O625*H625</f>
        <v>0</v>
      </c>
      <c r="Q625" s="191">
        <v>6.0299999999999999E-2</v>
      </c>
      <c r="R625" s="191">
        <f>Q625*H625</f>
        <v>5.6229750000000003</v>
      </c>
      <c r="S625" s="191">
        <v>0</v>
      </c>
      <c r="T625" s="192">
        <f>S625*H625</f>
        <v>0</v>
      </c>
      <c r="U625" s="37"/>
      <c r="V625" s="37"/>
      <c r="W625" s="37"/>
      <c r="X625" s="37"/>
      <c r="Y625" s="37"/>
      <c r="Z625" s="37"/>
      <c r="AA625" s="37"/>
      <c r="AB625" s="37"/>
      <c r="AC625" s="37"/>
      <c r="AD625" s="37"/>
      <c r="AE625" s="37"/>
      <c r="AR625" s="193" t="s">
        <v>398</v>
      </c>
      <c r="AT625" s="193" t="s">
        <v>202</v>
      </c>
      <c r="AU625" s="193" t="s">
        <v>90</v>
      </c>
      <c r="AY625" s="19" t="s">
        <v>171</v>
      </c>
      <c r="BE625" s="194">
        <f>IF(N625="základní",J625,0)</f>
        <v>0</v>
      </c>
      <c r="BF625" s="194">
        <f>IF(N625="snížená",J625,0)</f>
        <v>0</v>
      </c>
      <c r="BG625" s="194">
        <f>IF(N625="zákl. přenesená",J625,0)</f>
        <v>0</v>
      </c>
      <c r="BH625" s="194">
        <f>IF(N625="sníž. přenesená",J625,0)</f>
        <v>0</v>
      </c>
      <c r="BI625" s="194">
        <f>IF(N625="nulová",J625,0)</f>
        <v>0</v>
      </c>
      <c r="BJ625" s="19" t="s">
        <v>88</v>
      </c>
      <c r="BK625" s="194">
        <f>ROUND(I625*H625,2)</f>
        <v>0</v>
      </c>
      <c r="BL625" s="19" t="s">
        <v>287</v>
      </c>
      <c r="BM625" s="193" t="s">
        <v>1610</v>
      </c>
    </row>
    <row r="626" spans="1:65" s="13" customFormat="1" x14ac:dyDescent="0.2">
      <c r="B626" s="195"/>
      <c r="C626" s="196"/>
      <c r="D626" s="197" t="s">
        <v>180</v>
      </c>
      <c r="E626" s="198" t="s">
        <v>79</v>
      </c>
      <c r="F626" s="199" t="s">
        <v>1155</v>
      </c>
      <c r="G626" s="196"/>
      <c r="H626" s="198" t="s">
        <v>79</v>
      </c>
      <c r="I626" s="200"/>
      <c r="J626" s="196"/>
      <c r="K626" s="196"/>
      <c r="L626" s="201"/>
      <c r="M626" s="202"/>
      <c r="N626" s="203"/>
      <c r="O626" s="203"/>
      <c r="P626" s="203"/>
      <c r="Q626" s="203"/>
      <c r="R626" s="203"/>
      <c r="S626" s="203"/>
      <c r="T626" s="204"/>
      <c r="AT626" s="205" t="s">
        <v>180</v>
      </c>
      <c r="AU626" s="205" t="s">
        <v>90</v>
      </c>
      <c r="AV626" s="13" t="s">
        <v>88</v>
      </c>
      <c r="AW626" s="13" t="s">
        <v>42</v>
      </c>
      <c r="AX626" s="13" t="s">
        <v>81</v>
      </c>
      <c r="AY626" s="205" t="s">
        <v>171</v>
      </c>
    </row>
    <row r="627" spans="1:65" s="14" customFormat="1" x14ac:dyDescent="0.2">
      <c r="B627" s="206"/>
      <c r="C627" s="207"/>
      <c r="D627" s="197" t="s">
        <v>180</v>
      </c>
      <c r="E627" s="208" t="s">
        <v>79</v>
      </c>
      <c r="F627" s="209" t="s">
        <v>1599</v>
      </c>
      <c r="G627" s="207"/>
      <c r="H627" s="210">
        <v>35</v>
      </c>
      <c r="I627" s="211"/>
      <c r="J627" s="207"/>
      <c r="K627" s="207"/>
      <c r="L627" s="212"/>
      <c r="M627" s="213"/>
      <c r="N627" s="214"/>
      <c r="O627" s="214"/>
      <c r="P627" s="214"/>
      <c r="Q627" s="214"/>
      <c r="R627" s="214"/>
      <c r="S627" s="214"/>
      <c r="T627" s="215"/>
      <c r="AT627" s="216" t="s">
        <v>180</v>
      </c>
      <c r="AU627" s="216" t="s">
        <v>90</v>
      </c>
      <c r="AV627" s="14" t="s">
        <v>90</v>
      </c>
      <c r="AW627" s="14" t="s">
        <v>42</v>
      </c>
      <c r="AX627" s="14" t="s">
        <v>81</v>
      </c>
      <c r="AY627" s="216" t="s">
        <v>171</v>
      </c>
    </row>
    <row r="628" spans="1:65" s="14" customFormat="1" x14ac:dyDescent="0.2">
      <c r="B628" s="206"/>
      <c r="C628" s="207"/>
      <c r="D628" s="197" t="s">
        <v>180</v>
      </c>
      <c r="E628" s="208" t="s">
        <v>79</v>
      </c>
      <c r="F628" s="209" t="s">
        <v>1600</v>
      </c>
      <c r="G628" s="207"/>
      <c r="H628" s="210">
        <v>7</v>
      </c>
      <c r="I628" s="211"/>
      <c r="J628" s="207"/>
      <c r="K628" s="207"/>
      <c r="L628" s="212"/>
      <c r="M628" s="213"/>
      <c r="N628" s="214"/>
      <c r="O628" s="214"/>
      <c r="P628" s="214"/>
      <c r="Q628" s="214"/>
      <c r="R628" s="214"/>
      <c r="S628" s="214"/>
      <c r="T628" s="215"/>
      <c r="AT628" s="216" t="s">
        <v>180</v>
      </c>
      <c r="AU628" s="216" t="s">
        <v>90</v>
      </c>
      <c r="AV628" s="14" t="s">
        <v>90</v>
      </c>
      <c r="AW628" s="14" t="s">
        <v>42</v>
      </c>
      <c r="AX628" s="14" t="s">
        <v>81</v>
      </c>
      <c r="AY628" s="216" t="s">
        <v>171</v>
      </c>
    </row>
    <row r="629" spans="1:65" s="14" customFormat="1" x14ac:dyDescent="0.2">
      <c r="B629" s="206"/>
      <c r="C629" s="207"/>
      <c r="D629" s="197" t="s">
        <v>180</v>
      </c>
      <c r="E629" s="208" t="s">
        <v>79</v>
      </c>
      <c r="F629" s="209" t="s">
        <v>1601</v>
      </c>
      <c r="G629" s="207"/>
      <c r="H629" s="210">
        <v>7</v>
      </c>
      <c r="I629" s="211"/>
      <c r="J629" s="207"/>
      <c r="K629" s="207"/>
      <c r="L629" s="212"/>
      <c r="M629" s="213"/>
      <c r="N629" s="214"/>
      <c r="O629" s="214"/>
      <c r="P629" s="214"/>
      <c r="Q629" s="214"/>
      <c r="R629" s="214"/>
      <c r="S629" s="214"/>
      <c r="T629" s="215"/>
      <c r="AT629" s="216" t="s">
        <v>180</v>
      </c>
      <c r="AU629" s="216" t="s">
        <v>90</v>
      </c>
      <c r="AV629" s="14" t="s">
        <v>90</v>
      </c>
      <c r="AW629" s="14" t="s">
        <v>42</v>
      </c>
      <c r="AX629" s="14" t="s">
        <v>81</v>
      </c>
      <c r="AY629" s="216" t="s">
        <v>171</v>
      </c>
    </row>
    <row r="630" spans="1:65" s="14" customFormat="1" x14ac:dyDescent="0.2">
      <c r="B630" s="206"/>
      <c r="C630" s="207"/>
      <c r="D630" s="197" t="s">
        <v>180</v>
      </c>
      <c r="E630" s="208" t="s">
        <v>79</v>
      </c>
      <c r="F630" s="209" t="s">
        <v>1602</v>
      </c>
      <c r="G630" s="207"/>
      <c r="H630" s="210">
        <v>7.75</v>
      </c>
      <c r="I630" s="211"/>
      <c r="J630" s="207"/>
      <c r="K630" s="207"/>
      <c r="L630" s="212"/>
      <c r="M630" s="213"/>
      <c r="N630" s="214"/>
      <c r="O630" s="214"/>
      <c r="P630" s="214"/>
      <c r="Q630" s="214"/>
      <c r="R630" s="214"/>
      <c r="S630" s="214"/>
      <c r="T630" s="215"/>
      <c r="AT630" s="216" t="s">
        <v>180</v>
      </c>
      <c r="AU630" s="216" t="s">
        <v>90</v>
      </c>
      <c r="AV630" s="14" t="s">
        <v>90</v>
      </c>
      <c r="AW630" s="14" t="s">
        <v>42</v>
      </c>
      <c r="AX630" s="14" t="s">
        <v>81</v>
      </c>
      <c r="AY630" s="216" t="s">
        <v>171</v>
      </c>
    </row>
    <row r="631" spans="1:65" s="14" customFormat="1" x14ac:dyDescent="0.2">
      <c r="B631" s="206"/>
      <c r="C631" s="207"/>
      <c r="D631" s="197" t="s">
        <v>180</v>
      </c>
      <c r="E631" s="208" t="s">
        <v>79</v>
      </c>
      <c r="F631" s="209" t="s">
        <v>1603</v>
      </c>
      <c r="G631" s="207"/>
      <c r="H631" s="210">
        <v>7</v>
      </c>
      <c r="I631" s="211"/>
      <c r="J631" s="207"/>
      <c r="K631" s="207"/>
      <c r="L631" s="212"/>
      <c r="M631" s="213"/>
      <c r="N631" s="214"/>
      <c r="O631" s="214"/>
      <c r="P631" s="214"/>
      <c r="Q631" s="214"/>
      <c r="R631" s="214"/>
      <c r="S631" s="214"/>
      <c r="T631" s="215"/>
      <c r="AT631" s="216" t="s">
        <v>180</v>
      </c>
      <c r="AU631" s="216" t="s">
        <v>90</v>
      </c>
      <c r="AV631" s="14" t="s">
        <v>90</v>
      </c>
      <c r="AW631" s="14" t="s">
        <v>42</v>
      </c>
      <c r="AX631" s="14" t="s">
        <v>81</v>
      </c>
      <c r="AY631" s="216" t="s">
        <v>171</v>
      </c>
    </row>
    <row r="632" spans="1:65" s="14" customFormat="1" x14ac:dyDescent="0.2">
      <c r="B632" s="206"/>
      <c r="C632" s="207"/>
      <c r="D632" s="197" t="s">
        <v>180</v>
      </c>
      <c r="E632" s="208" t="s">
        <v>79</v>
      </c>
      <c r="F632" s="209" t="s">
        <v>1604</v>
      </c>
      <c r="G632" s="207"/>
      <c r="H632" s="210">
        <v>7.75</v>
      </c>
      <c r="I632" s="211"/>
      <c r="J632" s="207"/>
      <c r="K632" s="207"/>
      <c r="L632" s="212"/>
      <c r="M632" s="213"/>
      <c r="N632" s="214"/>
      <c r="O632" s="214"/>
      <c r="P632" s="214"/>
      <c r="Q632" s="214"/>
      <c r="R632" s="214"/>
      <c r="S632" s="214"/>
      <c r="T632" s="215"/>
      <c r="AT632" s="216" t="s">
        <v>180</v>
      </c>
      <c r="AU632" s="216" t="s">
        <v>90</v>
      </c>
      <c r="AV632" s="14" t="s">
        <v>90</v>
      </c>
      <c r="AW632" s="14" t="s">
        <v>42</v>
      </c>
      <c r="AX632" s="14" t="s">
        <v>81</v>
      </c>
      <c r="AY632" s="216" t="s">
        <v>171</v>
      </c>
    </row>
    <row r="633" spans="1:65" s="14" customFormat="1" x14ac:dyDescent="0.2">
      <c r="B633" s="206"/>
      <c r="C633" s="207"/>
      <c r="D633" s="197" t="s">
        <v>180</v>
      </c>
      <c r="E633" s="208" t="s">
        <v>79</v>
      </c>
      <c r="F633" s="209" t="s">
        <v>1605</v>
      </c>
      <c r="G633" s="207"/>
      <c r="H633" s="210">
        <v>7</v>
      </c>
      <c r="I633" s="211"/>
      <c r="J633" s="207"/>
      <c r="K633" s="207"/>
      <c r="L633" s="212"/>
      <c r="M633" s="213"/>
      <c r="N633" s="214"/>
      <c r="O633" s="214"/>
      <c r="P633" s="214"/>
      <c r="Q633" s="214"/>
      <c r="R633" s="214"/>
      <c r="S633" s="214"/>
      <c r="T633" s="215"/>
      <c r="AT633" s="216" t="s">
        <v>180</v>
      </c>
      <c r="AU633" s="216" t="s">
        <v>90</v>
      </c>
      <c r="AV633" s="14" t="s">
        <v>90</v>
      </c>
      <c r="AW633" s="14" t="s">
        <v>42</v>
      </c>
      <c r="AX633" s="14" t="s">
        <v>81</v>
      </c>
      <c r="AY633" s="216" t="s">
        <v>171</v>
      </c>
    </row>
    <row r="634" spans="1:65" s="14" customFormat="1" x14ac:dyDescent="0.2">
      <c r="B634" s="206"/>
      <c r="C634" s="207"/>
      <c r="D634" s="197" t="s">
        <v>180</v>
      </c>
      <c r="E634" s="208" t="s">
        <v>79</v>
      </c>
      <c r="F634" s="209" t="s">
        <v>1606</v>
      </c>
      <c r="G634" s="207"/>
      <c r="H634" s="210">
        <v>7.75</v>
      </c>
      <c r="I634" s="211"/>
      <c r="J634" s="207"/>
      <c r="K634" s="207"/>
      <c r="L634" s="212"/>
      <c r="M634" s="213"/>
      <c r="N634" s="214"/>
      <c r="O634" s="214"/>
      <c r="P634" s="214"/>
      <c r="Q634" s="214"/>
      <c r="R634" s="214"/>
      <c r="S634" s="214"/>
      <c r="T634" s="215"/>
      <c r="AT634" s="216" t="s">
        <v>180</v>
      </c>
      <c r="AU634" s="216" t="s">
        <v>90</v>
      </c>
      <c r="AV634" s="14" t="s">
        <v>90</v>
      </c>
      <c r="AW634" s="14" t="s">
        <v>42</v>
      </c>
      <c r="AX634" s="14" t="s">
        <v>81</v>
      </c>
      <c r="AY634" s="216" t="s">
        <v>171</v>
      </c>
    </row>
    <row r="635" spans="1:65" s="14" customFormat="1" x14ac:dyDescent="0.2">
      <c r="B635" s="206"/>
      <c r="C635" s="207"/>
      <c r="D635" s="197" t="s">
        <v>180</v>
      </c>
      <c r="E635" s="208" t="s">
        <v>79</v>
      </c>
      <c r="F635" s="209" t="s">
        <v>1607</v>
      </c>
      <c r="G635" s="207"/>
      <c r="H635" s="210">
        <v>7</v>
      </c>
      <c r="I635" s="211"/>
      <c r="J635" s="207"/>
      <c r="K635" s="207"/>
      <c r="L635" s="212"/>
      <c r="M635" s="213"/>
      <c r="N635" s="214"/>
      <c r="O635" s="214"/>
      <c r="P635" s="214"/>
      <c r="Q635" s="214"/>
      <c r="R635" s="214"/>
      <c r="S635" s="214"/>
      <c r="T635" s="215"/>
      <c r="AT635" s="216" t="s">
        <v>180</v>
      </c>
      <c r="AU635" s="216" t="s">
        <v>90</v>
      </c>
      <c r="AV635" s="14" t="s">
        <v>90</v>
      </c>
      <c r="AW635" s="14" t="s">
        <v>42</v>
      </c>
      <c r="AX635" s="14" t="s">
        <v>81</v>
      </c>
      <c r="AY635" s="216" t="s">
        <v>171</v>
      </c>
    </row>
    <row r="636" spans="1:65" s="15" customFormat="1" x14ac:dyDescent="0.2">
      <c r="B636" s="217"/>
      <c r="C636" s="218"/>
      <c r="D636" s="197" t="s">
        <v>180</v>
      </c>
      <c r="E636" s="219" t="s">
        <v>79</v>
      </c>
      <c r="F636" s="220" t="s">
        <v>183</v>
      </c>
      <c r="G636" s="218"/>
      <c r="H636" s="221">
        <v>93.25</v>
      </c>
      <c r="I636" s="222"/>
      <c r="J636" s="218"/>
      <c r="K636" s="218"/>
      <c r="L636" s="223"/>
      <c r="M636" s="224"/>
      <c r="N636" s="225"/>
      <c r="O636" s="225"/>
      <c r="P636" s="225"/>
      <c r="Q636" s="225"/>
      <c r="R636" s="225"/>
      <c r="S636" s="225"/>
      <c r="T636" s="226"/>
      <c r="AT636" s="227" t="s">
        <v>180</v>
      </c>
      <c r="AU636" s="227" t="s">
        <v>90</v>
      </c>
      <c r="AV636" s="15" t="s">
        <v>178</v>
      </c>
      <c r="AW636" s="15" t="s">
        <v>42</v>
      </c>
      <c r="AX636" s="15" t="s">
        <v>88</v>
      </c>
      <c r="AY636" s="227" t="s">
        <v>171</v>
      </c>
    </row>
    <row r="637" spans="1:65" s="2" customFormat="1" ht="16.5" customHeight="1" x14ac:dyDescent="0.2">
      <c r="A637" s="37"/>
      <c r="B637" s="38"/>
      <c r="C637" s="182" t="s">
        <v>535</v>
      </c>
      <c r="D637" s="182" t="s">
        <v>173</v>
      </c>
      <c r="E637" s="183" t="s">
        <v>1611</v>
      </c>
      <c r="F637" s="184" t="s">
        <v>1612</v>
      </c>
      <c r="G637" s="185" t="s">
        <v>211</v>
      </c>
      <c r="H637" s="186">
        <v>93.25</v>
      </c>
      <c r="I637" s="187"/>
      <c r="J637" s="188">
        <f>ROUND(I637*H637,2)</f>
        <v>0</v>
      </c>
      <c r="K637" s="184" t="s">
        <v>196</v>
      </c>
      <c r="L637" s="42"/>
      <c r="M637" s="189" t="s">
        <v>79</v>
      </c>
      <c r="N637" s="190" t="s">
        <v>51</v>
      </c>
      <c r="O637" s="67"/>
      <c r="P637" s="191">
        <f>O637*H637</f>
        <v>0</v>
      </c>
      <c r="Q637" s="191">
        <v>0</v>
      </c>
      <c r="R637" s="191">
        <f>Q637*H637</f>
        <v>0</v>
      </c>
      <c r="S637" s="191">
        <v>0.05</v>
      </c>
      <c r="T637" s="192">
        <f>S637*H637</f>
        <v>4.6625000000000005</v>
      </c>
      <c r="U637" s="37"/>
      <c r="V637" s="37"/>
      <c r="W637" s="37"/>
      <c r="X637" s="37"/>
      <c r="Y637" s="37"/>
      <c r="Z637" s="37"/>
      <c r="AA637" s="37"/>
      <c r="AB637" s="37"/>
      <c r="AC637" s="37"/>
      <c r="AD637" s="37"/>
      <c r="AE637" s="37"/>
      <c r="AR637" s="193" t="s">
        <v>287</v>
      </c>
      <c r="AT637" s="193" t="s">
        <v>173</v>
      </c>
      <c r="AU637" s="193" t="s">
        <v>90</v>
      </c>
      <c r="AY637" s="19" t="s">
        <v>171</v>
      </c>
      <c r="BE637" s="194">
        <f>IF(N637="základní",J637,0)</f>
        <v>0</v>
      </c>
      <c r="BF637" s="194">
        <f>IF(N637="snížená",J637,0)</f>
        <v>0</v>
      </c>
      <c r="BG637" s="194">
        <f>IF(N637="zákl. přenesená",J637,0)</f>
        <v>0</v>
      </c>
      <c r="BH637" s="194">
        <f>IF(N637="sníž. přenesená",J637,0)</f>
        <v>0</v>
      </c>
      <c r="BI637" s="194">
        <f>IF(N637="nulová",J637,0)</f>
        <v>0</v>
      </c>
      <c r="BJ637" s="19" t="s">
        <v>88</v>
      </c>
      <c r="BK637" s="194">
        <f>ROUND(I637*H637,2)</f>
        <v>0</v>
      </c>
      <c r="BL637" s="19" t="s">
        <v>287</v>
      </c>
      <c r="BM637" s="193" t="s">
        <v>1613</v>
      </c>
    </row>
    <row r="638" spans="1:65" s="2" customFormat="1" x14ac:dyDescent="0.2">
      <c r="A638" s="37"/>
      <c r="B638" s="38"/>
      <c r="C638" s="39"/>
      <c r="D638" s="228" t="s">
        <v>198</v>
      </c>
      <c r="E638" s="39"/>
      <c r="F638" s="229" t="s">
        <v>1614</v>
      </c>
      <c r="G638" s="39"/>
      <c r="H638" s="39"/>
      <c r="I638" s="230"/>
      <c r="J638" s="39"/>
      <c r="K638" s="39"/>
      <c r="L638" s="42"/>
      <c r="M638" s="231"/>
      <c r="N638" s="232"/>
      <c r="O638" s="67"/>
      <c r="P638" s="67"/>
      <c r="Q638" s="67"/>
      <c r="R638" s="67"/>
      <c r="S638" s="67"/>
      <c r="T638" s="68"/>
      <c r="U638" s="37"/>
      <c r="V638" s="37"/>
      <c r="W638" s="37"/>
      <c r="X638" s="37"/>
      <c r="Y638" s="37"/>
      <c r="Z638" s="37"/>
      <c r="AA638" s="37"/>
      <c r="AB638" s="37"/>
      <c r="AC638" s="37"/>
      <c r="AD638" s="37"/>
      <c r="AE638" s="37"/>
      <c r="AT638" s="19" t="s">
        <v>198</v>
      </c>
      <c r="AU638" s="19" t="s">
        <v>90</v>
      </c>
    </row>
    <row r="639" spans="1:65" s="2" customFormat="1" ht="24.2" customHeight="1" x14ac:dyDescent="0.2">
      <c r="A639" s="37"/>
      <c r="B639" s="38"/>
      <c r="C639" s="182" t="s">
        <v>541</v>
      </c>
      <c r="D639" s="182" t="s">
        <v>173</v>
      </c>
      <c r="E639" s="183" t="s">
        <v>1615</v>
      </c>
      <c r="F639" s="184" t="s">
        <v>1616</v>
      </c>
      <c r="G639" s="185" t="s">
        <v>211</v>
      </c>
      <c r="H639" s="186">
        <v>67.25</v>
      </c>
      <c r="I639" s="187"/>
      <c r="J639" s="188">
        <f>ROUND(I639*H639,2)</f>
        <v>0</v>
      </c>
      <c r="K639" s="184" t="s">
        <v>196</v>
      </c>
      <c r="L639" s="42"/>
      <c r="M639" s="189" t="s">
        <v>79</v>
      </c>
      <c r="N639" s="190" t="s">
        <v>51</v>
      </c>
      <c r="O639" s="67"/>
      <c r="P639" s="191">
        <f>O639*H639</f>
        <v>0</v>
      </c>
      <c r="Q639" s="191">
        <v>0</v>
      </c>
      <c r="R639" s="191">
        <f>Q639*H639</f>
        <v>0</v>
      </c>
      <c r="S639" s="191">
        <v>0</v>
      </c>
      <c r="T639" s="192">
        <f>S639*H639</f>
        <v>0</v>
      </c>
      <c r="U639" s="37"/>
      <c r="V639" s="37"/>
      <c r="W639" s="37"/>
      <c r="X639" s="37"/>
      <c r="Y639" s="37"/>
      <c r="Z639" s="37"/>
      <c r="AA639" s="37"/>
      <c r="AB639" s="37"/>
      <c r="AC639" s="37"/>
      <c r="AD639" s="37"/>
      <c r="AE639" s="37"/>
      <c r="AR639" s="193" t="s">
        <v>287</v>
      </c>
      <c r="AT639" s="193" t="s">
        <v>173</v>
      </c>
      <c r="AU639" s="193" t="s">
        <v>90</v>
      </c>
      <c r="AY639" s="19" t="s">
        <v>171</v>
      </c>
      <c r="BE639" s="194">
        <f>IF(N639="základní",J639,0)</f>
        <v>0</v>
      </c>
      <c r="BF639" s="194">
        <f>IF(N639="snížená",J639,0)</f>
        <v>0</v>
      </c>
      <c r="BG639" s="194">
        <f>IF(N639="zákl. přenesená",J639,0)</f>
        <v>0</v>
      </c>
      <c r="BH639" s="194">
        <f>IF(N639="sníž. přenesená",J639,0)</f>
        <v>0</v>
      </c>
      <c r="BI639" s="194">
        <f>IF(N639="nulová",J639,0)</f>
        <v>0</v>
      </c>
      <c r="BJ639" s="19" t="s">
        <v>88</v>
      </c>
      <c r="BK639" s="194">
        <f>ROUND(I639*H639,2)</f>
        <v>0</v>
      </c>
      <c r="BL639" s="19" t="s">
        <v>287</v>
      </c>
      <c r="BM639" s="193" t="s">
        <v>1617</v>
      </c>
    </row>
    <row r="640" spans="1:65" s="2" customFormat="1" x14ac:dyDescent="0.2">
      <c r="A640" s="37"/>
      <c r="B640" s="38"/>
      <c r="C640" s="39"/>
      <c r="D640" s="228" t="s">
        <v>198</v>
      </c>
      <c r="E640" s="39"/>
      <c r="F640" s="229" t="s">
        <v>1618</v>
      </c>
      <c r="G640" s="39"/>
      <c r="H640" s="39"/>
      <c r="I640" s="230"/>
      <c r="J640" s="39"/>
      <c r="K640" s="39"/>
      <c r="L640" s="42"/>
      <c r="M640" s="231"/>
      <c r="N640" s="232"/>
      <c r="O640" s="67"/>
      <c r="P640" s="67"/>
      <c r="Q640" s="67"/>
      <c r="R640" s="67"/>
      <c r="S640" s="67"/>
      <c r="T640" s="68"/>
      <c r="U640" s="37"/>
      <c r="V640" s="37"/>
      <c r="W640" s="37"/>
      <c r="X640" s="37"/>
      <c r="Y640" s="37"/>
      <c r="Z640" s="37"/>
      <c r="AA640" s="37"/>
      <c r="AB640" s="37"/>
      <c r="AC640" s="37"/>
      <c r="AD640" s="37"/>
      <c r="AE640" s="37"/>
      <c r="AT640" s="19" t="s">
        <v>198</v>
      </c>
      <c r="AU640" s="19" t="s">
        <v>90</v>
      </c>
    </row>
    <row r="641" spans="1:65" s="13" customFormat="1" x14ac:dyDescent="0.2">
      <c r="B641" s="195"/>
      <c r="C641" s="196"/>
      <c r="D641" s="197" t="s">
        <v>180</v>
      </c>
      <c r="E641" s="198" t="s">
        <v>79</v>
      </c>
      <c r="F641" s="199" t="s">
        <v>1155</v>
      </c>
      <c r="G641" s="196"/>
      <c r="H641" s="198" t="s">
        <v>79</v>
      </c>
      <c r="I641" s="200"/>
      <c r="J641" s="196"/>
      <c r="K641" s="196"/>
      <c r="L641" s="201"/>
      <c r="M641" s="202"/>
      <c r="N641" s="203"/>
      <c r="O641" s="203"/>
      <c r="P641" s="203"/>
      <c r="Q641" s="203"/>
      <c r="R641" s="203"/>
      <c r="S641" s="203"/>
      <c r="T641" s="204"/>
      <c r="AT641" s="205" t="s">
        <v>180</v>
      </c>
      <c r="AU641" s="205" t="s">
        <v>90</v>
      </c>
      <c r="AV641" s="13" t="s">
        <v>88</v>
      </c>
      <c r="AW641" s="13" t="s">
        <v>42</v>
      </c>
      <c r="AX641" s="13" t="s">
        <v>81</v>
      </c>
      <c r="AY641" s="205" t="s">
        <v>171</v>
      </c>
    </row>
    <row r="642" spans="1:65" s="14" customFormat="1" x14ac:dyDescent="0.2">
      <c r="B642" s="206"/>
      <c r="C642" s="207"/>
      <c r="D642" s="197" t="s">
        <v>180</v>
      </c>
      <c r="E642" s="208" t="s">
        <v>79</v>
      </c>
      <c r="F642" s="209" t="s">
        <v>1619</v>
      </c>
      <c r="G642" s="207"/>
      <c r="H642" s="210">
        <v>25</v>
      </c>
      <c r="I642" s="211"/>
      <c r="J642" s="207"/>
      <c r="K642" s="207"/>
      <c r="L642" s="212"/>
      <c r="M642" s="213"/>
      <c r="N642" s="214"/>
      <c r="O642" s="214"/>
      <c r="P642" s="214"/>
      <c r="Q642" s="214"/>
      <c r="R642" s="214"/>
      <c r="S642" s="214"/>
      <c r="T642" s="215"/>
      <c r="AT642" s="216" t="s">
        <v>180</v>
      </c>
      <c r="AU642" s="216" t="s">
        <v>90</v>
      </c>
      <c r="AV642" s="14" t="s">
        <v>90</v>
      </c>
      <c r="AW642" s="14" t="s">
        <v>42</v>
      </c>
      <c r="AX642" s="14" t="s">
        <v>81</v>
      </c>
      <c r="AY642" s="216" t="s">
        <v>171</v>
      </c>
    </row>
    <row r="643" spans="1:65" s="14" customFormat="1" x14ac:dyDescent="0.2">
      <c r="B643" s="206"/>
      <c r="C643" s="207"/>
      <c r="D643" s="197" t="s">
        <v>180</v>
      </c>
      <c r="E643" s="208" t="s">
        <v>79</v>
      </c>
      <c r="F643" s="209" t="s">
        <v>1620</v>
      </c>
      <c r="G643" s="207"/>
      <c r="H643" s="210">
        <v>5</v>
      </c>
      <c r="I643" s="211"/>
      <c r="J643" s="207"/>
      <c r="K643" s="207"/>
      <c r="L643" s="212"/>
      <c r="M643" s="213"/>
      <c r="N643" s="214"/>
      <c r="O643" s="214"/>
      <c r="P643" s="214"/>
      <c r="Q643" s="214"/>
      <c r="R643" s="214"/>
      <c r="S643" s="214"/>
      <c r="T643" s="215"/>
      <c r="AT643" s="216" t="s">
        <v>180</v>
      </c>
      <c r="AU643" s="216" t="s">
        <v>90</v>
      </c>
      <c r="AV643" s="14" t="s">
        <v>90</v>
      </c>
      <c r="AW643" s="14" t="s">
        <v>42</v>
      </c>
      <c r="AX643" s="14" t="s">
        <v>81</v>
      </c>
      <c r="AY643" s="216" t="s">
        <v>171</v>
      </c>
    </row>
    <row r="644" spans="1:65" s="14" customFormat="1" x14ac:dyDescent="0.2">
      <c r="B644" s="206"/>
      <c r="C644" s="207"/>
      <c r="D644" s="197" t="s">
        <v>180</v>
      </c>
      <c r="E644" s="208" t="s">
        <v>79</v>
      </c>
      <c r="F644" s="209" t="s">
        <v>1621</v>
      </c>
      <c r="G644" s="207"/>
      <c r="H644" s="210">
        <v>5</v>
      </c>
      <c r="I644" s="211"/>
      <c r="J644" s="207"/>
      <c r="K644" s="207"/>
      <c r="L644" s="212"/>
      <c r="M644" s="213"/>
      <c r="N644" s="214"/>
      <c r="O644" s="214"/>
      <c r="P644" s="214"/>
      <c r="Q644" s="214"/>
      <c r="R644" s="214"/>
      <c r="S644" s="214"/>
      <c r="T644" s="215"/>
      <c r="AT644" s="216" t="s">
        <v>180</v>
      </c>
      <c r="AU644" s="216" t="s">
        <v>90</v>
      </c>
      <c r="AV644" s="14" t="s">
        <v>90</v>
      </c>
      <c r="AW644" s="14" t="s">
        <v>42</v>
      </c>
      <c r="AX644" s="14" t="s">
        <v>81</v>
      </c>
      <c r="AY644" s="216" t="s">
        <v>171</v>
      </c>
    </row>
    <row r="645" spans="1:65" s="14" customFormat="1" x14ac:dyDescent="0.2">
      <c r="B645" s="206"/>
      <c r="C645" s="207"/>
      <c r="D645" s="197" t="s">
        <v>180</v>
      </c>
      <c r="E645" s="208" t="s">
        <v>79</v>
      </c>
      <c r="F645" s="209" t="s">
        <v>1622</v>
      </c>
      <c r="G645" s="207"/>
      <c r="H645" s="210">
        <v>5.75</v>
      </c>
      <c r="I645" s="211"/>
      <c r="J645" s="207"/>
      <c r="K645" s="207"/>
      <c r="L645" s="212"/>
      <c r="M645" s="213"/>
      <c r="N645" s="214"/>
      <c r="O645" s="214"/>
      <c r="P645" s="214"/>
      <c r="Q645" s="214"/>
      <c r="R645" s="214"/>
      <c r="S645" s="214"/>
      <c r="T645" s="215"/>
      <c r="AT645" s="216" t="s">
        <v>180</v>
      </c>
      <c r="AU645" s="216" t="s">
        <v>90</v>
      </c>
      <c r="AV645" s="14" t="s">
        <v>90</v>
      </c>
      <c r="AW645" s="14" t="s">
        <v>42</v>
      </c>
      <c r="AX645" s="14" t="s">
        <v>81</v>
      </c>
      <c r="AY645" s="216" t="s">
        <v>171</v>
      </c>
    </row>
    <row r="646" spans="1:65" s="14" customFormat="1" x14ac:dyDescent="0.2">
      <c r="B646" s="206"/>
      <c r="C646" s="207"/>
      <c r="D646" s="197" t="s">
        <v>180</v>
      </c>
      <c r="E646" s="208" t="s">
        <v>79</v>
      </c>
      <c r="F646" s="209" t="s">
        <v>1623</v>
      </c>
      <c r="G646" s="207"/>
      <c r="H646" s="210">
        <v>5</v>
      </c>
      <c r="I646" s="211"/>
      <c r="J646" s="207"/>
      <c r="K646" s="207"/>
      <c r="L646" s="212"/>
      <c r="M646" s="213"/>
      <c r="N646" s="214"/>
      <c r="O646" s="214"/>
      <c r="P646" s="214"/>
      <c r="Q646" s="214"/>
      <c r="R646" s="214"/>
      <c r="S646" s="214"/>
      <c r="T646" s="215"/>
      <c r="AT646" s="216" t="s">
        <v>180</v>
      </c>
      <c r="AU646" s="216" t="s">
        <v>90</v>
      </c>
      <c r="AV646" s="14" t="s">
        <v>90</v>
      </c>
      <c r="AW646" s="14" t="s">
        <v>42</v>
      </c>
      <c r="AX646" s="14" t="s">
        <v>81</v>
      </c>
      <c r="AY646" s="216" t="s">
        <v>171</v>
      </c>
    </row>
    <row r="647" spans="1:65" s="14" customFormat="1" x14ac:dyDescent="0.2">
      <c r="B647" s="206"/>
      <c r="C647" s="207"/>
      <c r="D647" s="197" t="s">
        <v>180</v>
      </c>
      <c r="E647" s="208" t="s">
        <v>79</v>
      </c>
      <c r="F647" s="209" t="s">
        <v>1624</v>
      </c>
      <c r="G647" s="207"/>
      <c r="H647" s="210">
        <v>5.75</v>
      </c>
      <c r="I647" s="211"/>
      <c r="J647" s="207"/>
      <c r="K647" s="207"/>
      <c r="L647" s="212"/>
      <c r="M647" s="213"/>
      <c r="N647" s="214"/>
      <c r="O647" s="214"/>
      <c r="P647" s="214"/>
      <c r="Q647" s="214"/>
      <c r="R647" s="214"/>
      <c r="S647" s="214"/>
      <c r="T647" s="215"/>
      <c r="AT647" s="216" t="s">
        <v>180</v>
      </c>
      <c r="AU647" s="216" t="s">
        <v>90</v>
      </c>
      <c r="AV647" s="14" t="s">
        <v>90</v>
      </c>
      <c r="AW647" s="14" t="s">
        <v>42</v>
      </c>
      <c r="AX647" s="14" t="s">
        <v>81</v>
      </c>
      <c r="AY647" s="216" t="s">
        <v>171</v>
      </c>
    </row>
    <row r="648" spans="1:65" s="14" customFormat="1" x14ac:dyDescent="0.2">
      <c r="B648" s="206"/>
      <c r="C648" s="207"/>
      <c r="D648" s="197" t="s">
        <v>180</v>
      </c>
      <c r="E648" s="208" t="s">
        <v>79</v>
      </c>
      <c r="F648" s="209" t="s">
        <v>1625</v>
      </c>
      <c r="G648" s="207"/>
      <c r="H648" s="210">
        <v>5</v>
      </c>
      <c r="I648" s="211"/>
      <c r="J648" s="207"/>
      <c r="K648" s="207"/>
      <c r="L648" s="212"/>
      <c r="M648" s="213"/>
      <c r="N648" s="214"/>
      <c r="O648" s="214"/>
      <c r="P648" s="214"/>
      <c r="Q648" s="214"/>
      <c r="R648" s="214"/>
      <c r="S648" s="214"/>
      <c r="T648" s="215"/>
      <c r="AT648" s="216" t="s">
        <v>180</v>
      </c>
      <c r="AU648" s="216" t="s">
        <v>90</v>
      </c>
      <c r="AV648" s="14" t="s">
        <v>90</v>
      </c>
      <c r="AW648" s="14" t="s">
        <v>42</v>
      </c>
      <c r="AX648" s="14" t="s">
        <v>81</v>
      </c>
      <c r="AY648" s="216" t="s">
        <v>171</v>
      </c>
    </row>
    <row r="649" spans="1:65" s="14" customFormat="1" x14ac:dyDescent="0.2">
      <c r="B649" s="206"/>
      <c r="C649" s="207"/>
      <c r="D649" s="197" t="s">
        <v>180</v>
      </c>
      <c r="E649" s="208" t="s">
        <v>79</v>
      </c>
      <c r="F649" s="209" t="s">
        <v>1626</v>
      </c>
      <c r="G649" s="207"/>
      <c r="H649" s="210">
        <v>5.75</v>
      </c>
      <c r="I649" s="211"/>
      <c r="J649" s="207"/>
      <c r="K649" s="207"/>
      <c r="L649" s="212"/>
      <c r="M649" s="213"/>
      <c r="N649" s="214"/>
      <c r="O649" s="214"/>
      <c r="P649" s="214"/>
      <c r="Q649" s="214"/>
      <c r="R649" s="214"/>
      <c r="S649" s="214"/>
      <c r="T649" s="215"/>
      <c r="AT649" s="216" t="s">
        <v>180</v>
      </c>
      <c r="AU649" s="216" t="s">
        <v>90</v>
      </c>
      <c r="AV649" s="14" t="s">
        <v>90</v>
      </c>
      <c r="AW649" s="14" t="s">
        <v>42</v>
      </c>
      <c r="AX649" s="14" t="s">
        <v>81</v>
      </c>
      <c r="AY649" s="216" t="s">
        <v>171</v>
      </c>
    </row>
    <row r="650" spans="1:65" s="14" customFormat="1" x14ac:dyDescent="0.2">
      <c r="B650" s="206"/>
      <c r="C650" s="207"/>
      <c r="D650" s="197" t="s">
        <v>180</v>
      </c>
      <c r="E650" s="208" t="s">
        <v>79</v>
      </c>
      <c r="F650" s="209" t="s">
        <v>1627</v>
      </c>
      <c r="G650" s="207"/>
      <c r="H650" s="210">
        <v>5</v>
      </c>
      <c r="I650" s="211"/>
      <c r="J650" s="207"/>
      <c r="K650" s="207"/>
      <c r="L650" s="212"/>
      <c r="M650" s="213"/>
      <c r="N650" s="214"/>
      <c r="O650" s="214"/>
      <c r="P650" s="214"/>
      <c r="Q650" s="214"/>
      <c r="R650" s="214"/>
      <c r="S650" s="214"/>
      <c r="T650" s="215"/>
      <c r="AT650" s="216" t="s">
        <v>180</v>
      </c>
      <c r="AU650" s="216" t="s">
        <v>90</v>
      </c>
      <c r="AV650" s="14" t="s">
        <v>90</v>
      </c>
      <c r="AW650" s="14" t="s">
        <v>42</v>
      </c>
      <c r="AX650" s="14" t="s">
        <v>81</v>
      </c>
      <c r="AY650" s="216" t="s">
        <v>171</v>
      </c>
    </row>
    <row r="651" spans="1:65" s="15" customFormat="1" x14ac:dyDescent="0.2">
      <c r="B651" s="217"/>
      <c r="C651" s="218"/>
      <c r="D651" s="197" t="s">
        <v>180</v>
      </c>
      <c r="E651" s="219" t="s">
        <v>79</v>
      </c>
      <c r="F651" s="220" t="s">
        <v>183</v>
      </c>
      <c r="G651" s="218"/>
      <c r="H651" s="221">
        <v>67.25</v>
      </c>
      <c r="I651" s="222"/>
      <c r="J651" s="218"/>
      <c r="K651" s="218"/>
      <c r="L651" s="223"/>
      <c r="M651" s="224"/>
      <c r="N651" s="225"/>
      <c r="O651" s="225"/>
      <c r="P651" s="225"/>
      <c r="Q651" s="225"/>
      <c r="R651" s="225"/>
      <c r="S651" s="225"/>
      <c r="T651" s="226"/>
      <c r="AT651" s="227" t="s">
        <v>180</v>
      </c>
      <c r="AU651" s="227" t="s">
        <v>90</v>
      </c>
      <c r="AV651" s="15" t="s">
        <v>178</v>
      </c>
      <c r="AW651" s="15" t="s">
        <v>42</v>
      </c>
      <c r="AX651" s="15" t="s">
        <v>88</v>
      </c>
      <c r="AY651" s="227" t="s">
        <v>171</v>
      </c>
    </row>
    <row r="652" spans="1:65" s="2" customFormat="1" ht="16.5" customHeight="1" x14ac:dyDescent="0.2">
      <c r="A652" s="37"/>
      <c r="B652" s="38"/>
      <c r="C652" s="182" t="s">
        <v>546</v>
      </c>
      <c r="D652" s="182" t="s">
        <v>173</v>
      </c>
      <c r="E652" s="183" t="s">
        <v>1628</v>
      </c>
      <c r="F652" s="184" t="s">
        <v>1629</v>
      </c>
      <c r="G652" s="185" t="s">
        <v>211</v>
      </c>
      <c r="H652" s="186">
        <v>312</v>
      </c>
      <c r="I652" s="187"/>
      <c r="J652" s="188">
        <f>ROUND(I652*H652,2)</f>
        <v>0</v>
      </c>
      <c r="K652" s="184" t="s">
        <v>196</v>
      </c>
      <c r="L652" s="42"/>
      <c r="M652" s="189" t="s">
        <v>79</v>
      </c>
      <c r="N652" s="190" t="s">
        <v>51</v>
      </c>
      <c r="O652" s="67"/>
      <c r="P652" s="191">
        <f>O652*H652</f>
        <v>0</v>
      </c>
      <c r="Q652" s="191">
        <v>0</v>
      </c>
      <c r="R652" s="191">
        <f>Q652*H652</f>
        <v>0</v>
      </c>
      <c r="S652" s="191">
        <v>0</v>
      </c>
      <c r="T652" s="192">
        <f>S652*H652</f>
        <v>0</v>
      </c>
      <c r="U652" s="37"/>
      <c r="V652" s="37"/>
      <c r="W652" s="37"/>
      <c r="X652" s="37"/>
      <c r="Y652" s="37"/>
      <c r="Z652" s="37"/>
      <c r="AA652" s="37"/>
      <c r="AB652" s="37"/>
      <c r="AC652" s="37"/>
      <c r="AD652" s="37"/>
      <c r="AE652" s="37"/>
      <c r="AR652" s="193" t="s">
        <v>287</v>
      </c>
      <c r="AT652" s="193" t="s">
        <v>173</v>
      </c>
      <c r="AU652" s="193" t="s">
        <v>90</v>
      </c>
      <c r="AY652" s="19" t="s">
        <v>171</v>
      </c>
      <c r="BE652" s="194">
        <f>IF(N652="základní",J652,0)</f>
        <v>0</v>
      </c>
      <c r="BF652" s="194">
        <f>IF(N652="snížená",J652,0)</f>
        <v>0</v>
      </c>
      <c r="BG652" s="194">
        <f>IF(N652="zákl. přenesená",J652,0)</f>
        <v>0</v>
      </c>
      <c r="BH652" s="194">
        <f>IF(N652="sníž. přenesená",J652,0)</f>
        <v>0</v>
      </c>
      <c r="BI652" s="194">
        <f>IF(N652="nulová",J652,0)</f>
        <v>0</v>
      </c>
      <c r="BJ652" s="19" t="s">
        <v>88</v>
      </c>
      <c r="BK652" s="194">
        <f>ROUND(I652*H652,2)</f>
        <v>0</v>
      </c>
      <c r="BL652" s="19" t="s">
        <v>287</v>
      </c>
      <c r="BM652" s="193" t="s">
        <v>1630</v>
      </c>
    </row>
    <row r="653" spans="1:65" s="2" customFormat="1" x14ac:dyDescent="0.2">
      <c r="A653" s="37"/>
      <c r="B653" s="38"/>
      <c r="C653" s="39"/>
      <c r="D653" s="228" t="s">
        <v>198</v>
      </c>
      <c r="E653" s="39"/>
      <c r="F653" s="229" t="s">
        <v>1631</v>
      </c>
      <c r="G653" s="39"/>
      <c r="H653" s="39"/>
      <c r="I653" s="230"/>
      <c r="J653" s="39"/>
      <c r="K653" s="39"/>
      <c r="L653" s="42"/>
      <c r="M653" s="231"/>
      <c r="N653" s="232"/>
      <c r="O653" s="67"/>
      <c r="P653" s="67"/>
      <c r="Q653" s="67"/>
      <c r="R653" s="67"/>
      <c r="S653" s="67"/>
      <c r="T653" s="68"/>
      <c r="U653" s="37"/>
      <c r="V653" s="37"/>
      <c r="W653" s="37"/>
      <c r="X653" s="37"/>
      <c r="Y653" s="37"/>
      <c r="Z653" s="37"/>
      <c r="AA653" s="37"/>
      <c r="AB653" s="37"/>
      <c r="AC653" s="37"/>
      <c r="AD653" s="37"/>
      <c r="AE653" s="37"/>
      <c r="AT653" s="19" t="s">
        <v>198</v>
      </c>
      <c r="AU653" s="19" t="s">
        <v>90</v>
      </c>
    </row>
    <row r="654" spans="1:65" s="13" customFormat="1" x14ac:dyDescent="0.2">
      <c r="B654" s="195"/>
      <c r="C654" s="196"/>
      <c r="D654" s="197" t="s">
        <v>180</v>
      </c>
      <c r="E654" s="198" t="s">
        <v>79</v>
      </c>
      <c r="F654" s="199" t="s">
        <v>1155</v>
      </c>
      <c r="G654" s="196"/>
      <c r="H654" s="198" t="s">
        <v>79</v>
      </c>
      <c r="I654" s="200"/>
      <c r="J654" s="196"/>
      <c r="K654" s="196"/>
      <c r="L654" s="201"/>
      <c r="M654" s="202"/>
      <c r="N654" s="203"/>
      <c r="O654" s="203"/>
      <c r="P654" s="203"/>
      <c r="Q654" s="203"/>
      <c r="R654" s="203"/>
      <c r="S654" s="203"/>
      <c r="T654" s="204"/>
      <c r="AT654" s="205" t="s">
        <v>180</v>
      </c>
      <c r="AU654" s="205" t="s">
        <v>90</v>
      </c>
      <c r="AV654" s="13" t="s">
        <v>88</v>
      </c>
      <c r="AW654" s="13" t="s">
        <v>42</v>
      </c>
      <c r="AX654" s="13" t="s">
        <v>81</v>
      </c>
      <c r="AY654" s="205" t="s">
        <v>171</v>
      </c>
    </row>
    <row r="655" spans="1:65" s="14" customFormat="1" x14ac:dyDescent="0.2">
      <c r="B655" s="206"/>
      <c r="C655" s="207"/>
      <c r="D655" s="197" t="s">
        <v>180</v>
      </c>
      <c r="E655" s="208" t="s">
        <v>79</v>
      </c>
      <c r="F655" s="209" t="s">
        <v>1632</v>
      </c>
      <c r="G655" s="207"/>
      <c r="H655" s="210">
        <v>312</v>
      </c>
      <c r="I655" s="211"/>
      <c r="J655" s="207"/>
      <c r="K655" s="207"/>
      <c r="L655" s="212"/>
      <c r="M655" s="213"/>
      <c r="N655" s="214"/>
      <c r="O655" s="214"/>
      <c r="P655" s="214"/>
      <c r="Q655" s="214"/>
      <c r="R655" s="214"/>
      <c r="S655" s="214"/>
      <c r="T655" s="215"/>
      <c r="AT655" s="216" t="s">
        <v>180</v>
      </c>
      <c r="AU655" s="216" t="s">
        <v>90</v>
      </c>
      <c r="AV655" s="14" t="s">
        <v>90</v>
      </c>
      <c r="AW655" s="14" t="s">
        <v>42</v>
      </c>
      <c r="AX655" s="14" t="s">
        <v>81</v>
      </c>
      <c r="AY655" s="216" t="s">
        <v>171</v>
      </c>
    </row>
    <row r="656" spans="1:65" s="15" customFormat="1" x14ac:dyDescent="0.2">
      <c r="B656" s="217"/>
      <c r="C656" s="218"/>
      <c r="D656" s="197" t="s">
        <v>180</v>
      </c>
      <c r="E656" s="219" t="s">
        <v>79</v>
      </c>
      <c r="F656" s="220" t="s">
        <v>183</v>
      </c>
      <c r="G656" s="218"/>
      <c r="H656" s="221">
        <v>312</v>
      </c>
      <c r="I656" s="222"/>
      <c r="J656" s="218"/>
      <c r="K656" s="218"/>
      <c r="L656" s="223"/>
      <c r="M656" s="224"/>
      <c r="N656" s="225"/>
      <c r="O656" s="225"/>
      <c r="P656" s="225"/>
      <c r="Q656" s="225"/>
      <c r="R656" s="225"/>
      <c r="S656" s="225"/>
      <c r="T656" s="226"/>
      <c r="AT656" s="227" t="s">
        <v>180</v>
      </c>
      <c r="AU656" s="227" t="s">
        <v>90</v>
      </c>
      <c r="AV656" s="15" t="s">
        <v>178</v>
      </c>
      <c r="AW656" s="15" t="s">
        <v>42</v>
      </c>
      <c r="AX656" s="15" t="s">
        <v>88</v>
      </c>
      <c r="AY656" s="227" t="s">
        <v>171</v>
      </c>
    </row>
    <row r="657" spans="1:65" s="2" customFormat="1" ht="16.5" customHeight="1" x14ac:dyDescent="0.2">
      <c r="A657" s="37"/>
      <c r="B657" s="38"/>
      <c r="C657" s="233" t="s">
        <v>555</v>
      </c>
      <c r="D657" s="233" t="s">
        <v>202</v>
      </c>
      <c r="E657" s="234" t="s">
        <v>1633</v>
      </c>
      <c r="F657" s="235" t="s">
        <v>1634</v>
      </c>
      <c r="G657" s="236" t="s">
        <v>345</v>
      </c>
      <c r="H657" s="237">
        <v>383</v>
      </c>
      <c r="I657" s="238"/>
      <c r="J657" s="239">
        <f>ROUND(I657*H657,2)</f>
        <v>0</v>
      </c>
      <c r="K657" s="235" t="s">
        <v>177</v>
      </c>
      <c r="L657" s="240"/>
      <c r="M657" s="241" t="s">
        <v>79</v>
      </c>
      <c r="N657" s="242" t="s">
        <v>51</v>
      </c>
      <c r="O657" s="67"/>
      <c r="P657" s="191">
        <f>O657*H657</f>
        <v>0</v>
      </c>
      <c r="Q657" s="191">
        <v>5.0000000000000001E-4</v>
      </c>
      <c r="R657" s="191">
        <f>Q657*H657</f>
        <v>0.1915</v>
      </c>
      <c r="S657" s="191">
        <v>0</v>
      </c>
      <c r="T657" s="192">
        <f>S657*H657</f>
        <v>0</v>
      </c>
      <c r="U657" s="37"/>
      <c r="V657" s="37"/>
      <c r="W657" s="37"/>
      <c r="X657" s="37"/>
      <c r="Y657" s="37"/>
      <c r="Z657" s="37"/>
      <c r="AA657" s="37"/>
      <c r="AB657" s="37"/>
      <c r="AC657" s="37"/>
      <c r="AD657" s="37"/>
      <c r="AE657" s="37"/>
      <c r="AR657" s="193" t="s">
        <v>398</v>
      </c>
      <c r="AT657" s="193" t="s">
        <v>202</v>
      </c>
      <c r="AU657" s="193" t="s">
        <v>90</v>
      </c>
      <c r="AY657" s="19" t="s">
        <v>171</v>
      </c>
      <c r="BE657" s="194">
        <f>IF(N657="základní",J657,0)</f>
        <v>0</v>
      </c>
      <c r="BF657" s="194">
        <f>IF(N657="snížená",J657,0)</f>
        <v>0</v>
      </c>
      <c r="BG657" s="194">
        <f>IF(N657="zákl. přenesená",J657,0)</f>
        <v>0</v>
      </c>
      <c r="BH657" s="194">
        <f>IF(N657="sníž. přenesená",J657,0)</f>
        <v>0</v>
      </c>
      <c r="BI657" s="194">
        <f>IF(N657="nulová",J657,0)</f>
        <v>0</v>
      </c>
      <c r="BJ657" s="19" t="s">
        <v>88</v>
      </c>
      <c r="BK657" s="194">
        <f>ROUND(I657*H657,2)</f>
        <v>0</v>
      </c>
      <c r="BL657" s="19" t="s">
        <v>287</v>
      </c>
      <c r="BM657" s="193" t="s">
        <v>1635</v>
      </c>
    </row>
    <row r="658" spans="1:65" s="13" customFormat="1" x14ac:dyDescent="0.2">
      <c r="B658" s="195"/>
      <c r="C658" s="196"/>
      <c r="D658" s="197" t="s">
        <v>180</v>
      </c>
      <c r="E658" s="198" t="s">
        <v>79</v>
      </c>
      <c r="F658" s="199" t="s">
        <v>1155</v>
      </c>
      <c r="G658" s="196"/>
      <c r="H658" s="198" t="s">
        <v>79</v>
      </c>
      <c r="I658" s="200"/>
      <c r="J658" s="196"/>
      <c r="K658" s="196"/>
      <c r="L658" s="201"/>
      <c r="M658" s="202"/>
      <c r="N658" s="203"/>
      <c r="O658" s="203"/>
      <c r="P658" s="203"/>
      <c r="Q658" s="203"/>
      <c r="R658" s="203"/>
      <c r="S658" s="203"/>
      <c r="T658" s="204"/>
      <c r="AT658" s="205" t="s">
        <v>180</v>
      </c>
      <c r="AU658" s="205" t="s">
        <v>90</v>
      </c>
      <c r="AV658" s="13" t="s">
        <v>88</v>
      </c>
      <c r="AW658" s="13" t="s">
        <v>42</v>
      </c>
      <c r="AX658" s="13" t="s">
        <v>81</v>
      </c>
      <c r="AY658" s="205" t="s">
        <v>171</v>
      </c>
    </row>
    <row r="659" spans="1:65" s="14" customFormat="1" x14ac:dyDescent="0.2">
      <c r="B659" s="206"/>
      <c r="C659" s="207"/>
      <c r="D659" s="197" t="s">
        <v>180</v>
      </c>
      <c r="E659" s="208" t="s">
        <v>79</v>
      </c>
      <c r="F659" s="209" t="s">
        <v>1636</v>
      </c>
      <c r="G659" s="207"/>
      <c r="H659" s="210">
        <v>383</v>
      </c>
      <c r="I659" s="211"/>
      <c r="J659" s="207"/>
      <c r="K659" s="207"/>
      <c r="L659" s="212"/>
      <c r="M659" s="213"/>
      <c r="N659" s="214"/>
      <c r="O659" s="214"/>
      <c r="P659" s="214"/>
      <c r="Q659" s="214"/>
      <c r="R659" s="214"/>
      <c r="S659" s="214"/>
      <c r="T659" s="215"/>
      <c r="AT659" s="216" t="s">
        <v>180</v>
      </c>
      <c r="AU659" s="216" t="s">
        <v>90</v>
      </c>
      <c r="AV659" s="14" t="s">
        <v>90</v>
      </c>
      <c r="AW659" s="14" t="s">
        <v>42</v>
      </c>
      <c r="AX659" s="14" t="s">
        <v>81</v>
      </c>
      <c r="AY659" s="216" t="s">
        <v>171</v>
      </c>
    </row>
    <row r="660" spans="1:65" s="15" customFormat="1" x14ac:dyDescent="0.2">
      <c r="B660" s="217"/>
      <c r="C660" s="218"/>
      <c r="D660" s="197" t="s">
        <v>180</v>
      </c>
      <c r="E660" s="219" t="s">
        <v>79</v>
      </c>
      <c r="F660" s="220" t="s">
        <v>183</v>
      </c>
      <c r="G660" s="218"/>
      <c r="H660" s="221">
        <v>383</v>
      </c>
      <c r="I660" s="222"/>
      <c r="J660" s="218"/>
      <c r="K660" s="218"/>
      <c r="L660" s="223"/>
      <c r="M660" s="224"/>
      <c r="N660" s="225"/>
      <c r="O660" s="225"/>
      <c r="P660" s="225"/>
      <c r="Q660" s="225"/>
      <c r="R660" s="225"/>
      <c r="S660" s="225"/>
      <c r="T660" s="226"/>
      <c r="AT660" s="227" t="s">
        <v>180</v>
      </c>
      <c r="AU660" s="227" t="s">
        <v>90</v>
      </c>
      <c r="AV660" s="15" t="s">
        <v>178</v>
      </c>
      <c r="AW660" s="15" t="s">
        <v>42</v>
      </c>
      <c r="AX660" s="15" t="s">
        <v>88</v>
      </c>
      <c r="AY660" s="227" t="s">
        <v>171</v>
      </c>
    </row>
    <row r="661" spans="1:65" s="2" customFormat="1" ht="16.5" customHeight="1" x14ac:dyDescent="0.2">
      <c r="A661" s="37"/>
      <c r="B661" s="38"/>
      <c r="C661" s="182" t="s">
        <v>559</v>
      </c>
      <c r="D661" s="182" t="s">
        <v>173</v>
      </c>
      <c r="E661" s="183" t="s">
        <v>1637</v>
      </c>
      <c r="F661" s="184" t="s">
        <v>1638</v>
      </c>
      <c r="G661" s="185" t="s">
        <v>211</v>
      </c>
      <c r="H661" s="186">
        <v>312</v>
      </c>
      <c r="I661" s="187"/>
      <c r="J661" s="188">
        <f>ROUND(I661*H661,2)</f>
        <v>0</v>
      </c>
      <c r="K661" s="184" t="s">
        <v>196</v>
      </c>
      <c r="L661" s="42"/>
      <c r="M661" s="189" t="s">
        <v>79</v>
      </c>
      <c r="N661" s="190" t="s">
        <v>51</v>
      </c>
      <c r="O661" s="67"/>
      <c r="P661" s="191">
        <f>O661*H661</f>
        <v>0</v>
      </c>
      <c r="Q661" s="191">
        <v>0</v>
      </c>
      <c r="R661" s="191">
        <f>Q661*H661</f>
        <v>0</v>
      </c>
      <c r="S661" s="191">
        <v>5.0000000000000001E-4</v>
      </c>
      <c r="T661" s="192">
        <f>S661*H661</f>
        <v>0.156</v>
      </c>
      <c r="U661" s="37"/>
      <c r="V661" s="37"/>
      <c r="W661" s="37"/>
      <c r="X661" s="37"/>
      <c r="Y661" s="37"/>
      <c r="Z661" s="37"/>
      <c r="AA661" s="37"/>
      <c r="AB661" s="37"/>
      <c r="AC661" s="37"/>
      <c r="AD661" s="37"/>
      <c r="AE661" s="37"/>
      <c r="AR661" s="193" t="s">
        <v>287</v>
      </c>
      <c r="AT661" s="193" t="s">
        <v>173</v>
      </c>
      <c r="AU661" s="193" t="s">
        <v>90</v>
      </c>
      <c r="AY661" s="19" t="s">
        <v>171</v>
      </c>
      <c r="BE661" s="194">
        <f>IF(N661="základní",J661,0)</f>
        <v>0</v>
      </c>
      <c r="BF661" s="194">
        <f>IF(N661="snížená",J661,0)</f>
        <v>0</v>
      </c>
      <c r="BG661" s="194">
        <f>IF(N661="zákl. přenesená",J661,0)</f>
        <v>0</v>
      </c>
      <c r="BH661" s="194">
        <f>IF(N661="sníž. přenesená",J661,0)</f>
        <v>0</v>
      </c>
      <c r="BI661" s="194">
        <f>IF(N661="nulová",J661,0)</f>
        <v>0</v>
      </c>
      <c r="BJ661" s="19" t="s">
        <v>88</v>
      </c>
      <c r="BK661" s="194">
        <f>ROUND(I661*H661,2)</f>
        <v>0</v>
      </c>
      <c r="BL661" s="19" t="s">
        <v>287</v>
      </c>
      <c r="BM661" s="193" t="s">
        <v>1639</v>
      </c>
    </row>
    <row r="662" spans="1:65" s="2" customFormat="1" x14ac:dyDescent="0.2">
      <c r="A662" s="37"/>
      <c r="B662" s="38"/>
      <c r="C662" s="39"/>
      <c r="D662" s="228" t="s">
        <v>198</v>
      </c>
      <c r="E662" s="39"/>
      <c r="F662" s="229" t="s">
        <v>1640</v>
      </c>
      <c r="G662" s="39"/>
      <c r="H662" s="39"/>
      <c r="I662" s="230"/>
      <c r="J662" s="39"/>
      <c r="K662" s="39"/>
      <c r="L662" s="42"/>
      <c r="M662" s="231"/>
      <c r="N662" s="232"/>
      <c r="O662" s="67"/>
      <c r="P662" s="67"/>
      <c r="Q662" s="67"/>
      <c r="R662" s="67"/>
      <c r="S662" s="67"/>
      <c r="T662" s="68"/>
      <c r="U662" s="37"/>
      <c r="V662" s="37"/>
      <c r="W662" s="37"/>
      <c r="X662" s="37"/>
      <c r="Y662" s="37"/>
      <c r="Z662" s="37"/>
      <c r="AA662" s="37"/>
      <c r="AB662" s="37"/>
      <c r="AC662" s="37"/>
      <c r="AD662" s="37"/>
      <c r="AE662" s="37"/>
      <c r="AT662" s="19" t="s">
        <v>198</v>
      </c>
      <c r="AU662" s="19" t="s">
        <v>90</v>
      </c>
    </row>
    <row r="663" spans="1:65" s="2" customFormat="1" ht="16.5" customHeight="1" x14ac:dyDescent="0.2">
      <c r="A663" s="37"/>
      <c r="B663" s="38"/>
      <c r="C663" s="182" t="s">
        <v>568</v>
      </c>
      <c r="D663" s="182" t="s">
        <v>173</v>
      </c>
      <c r="E663" s="183" t="s">
        <v>731</v>
      </c>
      <c r="F663" s="184" t="s">
        <v>732</v>
      </c>
      <c r="G663" s="185" t="s">
        <v>337</v>
      </c>
      <c r="H663" s="186">
        <v>7.9550000000000001</v>
      </c>
      <c r="I663" s="187"/>
      <c r="J663" s="188">
        <f>ROUND(I663*H663,2)</f>
        <v>0</v>
      </c>
      <c r="K663" s="184" t="s">
        <v>177</v>
      </c>
      <c r="L663" s="42"/>
      <c r="M663" s="189" t="s">
        <v>79</v>
      </c>
      <c r="N663" s="190" t="s">
        <v>51</v>
      </c>
      <c r="O663" s="67"/>
      <c r="P663" s="191">
        <f>O663*H663</f>
        <v>0</v>
      </c>
      <c r="Q663" s="191">
        <v>0</v>
      </c>
      <c r="R663" s="191">
        <f>Q663*H663</f>
        <v>0</v>
      </c>
      <c r="S663" s="191">
        <v>0</v>
      </c>
      <c r="T663" s="192">
        <f>S663*H663</f>
        <v>0</v>
      </c>
      <c r="U663" s="37"/>
      <c r="V663" s="37"/>
      <c r="W663" s="37"/>
      <c r="X663" s="37"/>
      <c r="Y663" s="37"/>
      <c r="Z663" s="37"/>
      <c r="AA663" s="37"/>
      <c r="AB663" s="37"/>
      <c r="AC663" s="37"/>
      <c r="AD663" s="37"/>
      <c r="AE663" s="37"/>
      <c r="AR663" s="193" t="s">
        <v>287</v>
      </c>
      <c r="AT663" s="193" t="s">
        <v>173</v>
      </c>
      <c r="AU663" s="193" t="s">
        <v>90</v>
      </c>
      <c r="AY663" s="19" t="s">
        <v>171</v>
      </c>
      <c r="BE663" s="194">
        <f>IF(N663="základní",J663,0)</f>
        <v>0</v>
      </c>
      <c r="BF663" s="194">
        <f>IF(N663="snížená",J663,0)</f>
        <v>0</v>
      </c>
      <c r="BG663" s="194">
        <f>IF(N663="zákl. přenesená",J663,0)</f>
        <v>0</v>
      </c>
      <c r="BH663" s="194">
        <f>IF(N663="sníž. přenesená",J663,0)</f>
        <v>0</v>
      </c>
      <c r="BI663" s="194">
        <f>IF(N663="nulová",J663,0)</f>
        <v>0</v>
      </c>
      <c r="BJ663" s="19" t="s">
        <v>88</v>
      </c>
      <c r="BK663" s="194">
        <f>ROUND(I663*H663,2)</f>
        <v>0</v>
      </c>
      <c r="BL663" s="19" t="s">
        <v>287</v>
      </c>
      <c r="BM663" s="193" t="s">
        <v>1641</v>
      </c>
    </row>
    <row r="664" spans="1:65" s="2" customFormat="1" ht="24.2" customHeight="1" x14ac:dyDescent="0.2">
      <c r="A664" s="37"/>
      <c r="B664" s="38"/>
      <c r="C664" s="182" t="s">
        <v>575</v>
      </c>
      <c r="D664" s="182" t="s">
        <v>173</v>
      </c>
      <c r="E664" s="183" t="s">
        <v>735</v>
      </c>
      <c r="F664" s="184" t="s">
        <v>736</v>
      </c>
      <c r="G664" s="185" t="s">
        <v>337</v>
      </c>
      <c r="H664" s="186">
        <v>7.9550000000000001</v>
      </c>
      <c r="I664" s="187"/>
      <c r="J664" s="188">
        <f>ROUND(I664*H664,2)</f>
        <v>0</v>
      </c>
      <c r="K664" s="184" t="s">
        <v>177</v>
      </c>
      <c r="L664" s="42"/>
      <c r="M664" s="244" t="s">
        <v>79</v>
      </c>
      <c r="N664" s="245" t="s">
        <v>51</v>
      </c>
      <c r="O664" s="246"/>
      <c r="P664" s="247">
        <f>O664*H664</f>
        <v>0</v>
      </c>
      <c r="Q664" s="247">
        <v>0</v>
      </c>
      <c r="R664" s="247">
        <f>Q664*H664</f>
        <v>0</v>
      </c>
      <c r="S664" s="247">
        <v>0</v>
      </c>
      <c r="T664" s="248">
        <f>S664*H664</f>
        <v>0</v>
      </c>
      <c r="U664" s="37"/>
      <c r="V664" s="37"/>
      <c r="W664" s="37"/>
      <c r="X664" s="37"/>
      <c r="Y664" s="37"/>
      <c r="Z664" s="37"/>
      <c r="AA664" s="37"/>
      <c r="AB664" s="37"/>
      <c r="AC664" s="37"/>
      <c r="AD664" s="37"/>
      <c r="AE664" s="37"/>
      <c r="AR664" s="193" t="s">
        <v>287</v>
      </c>
      <c r="AT664" s="193" t="s">
        <v>173</v>
      </c>
      <c r="AU664" s="193" t="s">
        <v>90</v>
      </c>
      <c r="AY664" s="19" t="s">
        <v>171</v>
      </c>
      <c r="BE664" s="194">
        <f>IF(N664="základní",J664,0)</f>
        <v>0</v>
      </c>
      <c r="BF664" s="194">
        <f>IF(N664="snížená",J664,0)</f>
        <v>0</v>
      </c>
      <c r="BG664" s="194">
        <f>IF(N664="zákl. přenesená",J664,0)</f>
        <v>0</v>
      </c>
      <c r="BH664" s="194">
        <f>IF(N664="sníž. přenesená",J664,0)</f>
        <v>0</v>
      </c>
      <c r="BI664" s="194">
        <f>IF(N664="nulová",J664,0)</f>
        <v>0</v>
      </c>
      <c r="BJ664" s="19" t="s">
        <v>88</v>
      </c>
      <c r="BK664" s="194">
        <f>ROUND(I664*H664,2)</f>
        <v>0</v>
      </c>
      <c r="BL664" s="19" t="s">
        <v>287</v>
      </c>
      <c r="BM664" s="193" t="s">
        <v>1642</v>
      </c>
    </row>
    <row r="665" spans="1:65" s="2" customFormat="1" ht="6.95" customHeight="1" x14ac:dyDescent="0.2">
      <c r="A665" s="37"/>
      <c r="B665" s="50"/>
      <c r="C665" s="51"/>
      <c r="D665" s="51"/>
      <c r="E665" s="51"/>
      <c r="F665" s="51"/>
      <c r="G665" s="51"/>
      <c r="H665" s="51"/>
      <c r="I665" s="51"/>
      <c r="J665" s="51"/>
      <c r="K665" s="51"/>
      <c r="L665" s="42"/>
      <c r="M665" s="37"/>
      <c r="O665" s="37"/>
      <c r="P665" s="37"/>
      <c r="Q665" s="37"/>
      <c r="R665" s="37"/>
      <c r="S665" s="37"/>
      <c r="T665" s="37"/>
      <c r="U665" s="37"/>
      <c r="V665" s="37"/>
      <c r="W665" s="37"/>
      <c r="X665" s="37"/>
      <c r="Y665" s="37"/>
      <c r="Z665" s="37"/>
      <c r="AA665" s="37"/>
      <c r="AB665" s="37"/>
      <c r="AC665" s="37"/>
      <c r="AD665" s="37"/>
      <c r="AE665" s="37"/>
    </row>
  </sheetData>
  <sheetProtection algorithmName="SHA-512" hashValue="TmRTKWVOb2cD5IpGEZkvPAq3mUZpHNZujpdiAkod2pkzTfqIRrQUUk7QezWcQgChhdQFN+keDAx2FexJJoJEng==" saltValue="QVNIPiE22X4+xbJ092ew+U9N4gQNtT8JowuX2j9DSGxBKqWuislr1D6DBAeR2RPKQNAzwUpPUjkQQeC2wi/jyw==" spinCount="100000" sheet="1" objects="1" scenarios="1" formatColumns="0" formatRows="0" autoFilter="0"/>
  <autoFilter ref="C88:K664" xr:uid="{00000000-0009-0000-0000-000004000000}"/>
  <mergeCells count="9">
    <mergeCell ref="E50:H50"/>
    <mergeCell ref="E79:H79"/>
    <mergeCell ref="E81:H81"/>
    <mergeCell ref="L2:V2"/>
    <mergeCell ref="E7:H7"/>
    <mergeCell ref="E9:H9"/>
    <mergeCell ref="E18:H18"/>
    <mergeCell ref="E27:H27"/>
    <mergeCell ref="E48:H48"/>
  </mergeCells>
  <hyperlinks>
    <hyperlink ref="F101" r:id="rId1" xr:uid="{00000000-0004-0000-0400-000000000000}"/>
    <hyperlink ref="F110" r:id="rId2" xr:uid="{00000000-0004-0000-0400-000001000000}"/>
    <hyperlink ref="F115" r:id="rId3" xr:uid="{00000000-0004-0000-0400-000002000000}"/>
    <hyperlink ref="F120" r:id="rId4" xr:uid="{00000000-0004-0000-0400-000003000000}"/>
    <hyperlink ref="F136" r:id="rId5" xr:uid="{00000000-0004-0000-0400-000004000000}"/>
    <hyperlink ref="F165" r:id="rId6" xr:uid="{00000000-0004-0000-0400-000005000000}"/>
    <hyperlink ref="F176" r:id="rId7" xr:uid="{00000000-0004-0000-0400-000006000000}"/>
    <hyperlink ref="F178" r:id="rId8" xr:uid="{00000000-0004-0000-0400-000007000000}"/>
    <hyperlink ref="F187" r:id="rId9" xr:uid="{00000000-0004-0000-0400-000008000000}"/>
    <hyperlink ref="F200" r:id="rId10" xr:uid="{00000000-0004-0000-0400-000009000000}"/>
    <hyperlink ref="F213" r:id="rId11" xr:uid="{00000000-0004-0000-0400-00000A000000}"/>
    <hyperlink ref="F215" r:id="rId12" xr:uid="{00000000-0004-0000-0400-00000B000000}"/>
    <hyperlink ref="F391" r:id="rId13" xr:uid="{00000000-0004-0000-0400-00000C000000}"/>
    <hyperlink ref="F445" r:id="rId14" xr:uid="{00000000-0004-0000-0400-00000D000000}"/>
    <hyperlink ref="F452" r:id="rId15" xr:uid="{00000000-0004-0000-0400-00000E000000}"/>
    <hyperlink ref="F459" r:id="rId16" xr:uid="{00000000-0004-0000-0400-00000F000000}"/>
    <hyperlink ref="F484" r:id="rId17" xr:uid="{00000000-0004-0000-0400-000010000000}"/>
    <hyperlink ref="F497" r:id="rId18" xr:uid="{00000000-0004-0000-0400-000011000000}"/>
    <hyperlink ref="F510" r:id="rId19" xr:uid="{00000000-0004-0000-0400-000012000000}"/>
    <hyperlink ref="F520" r:id="rId20" xr:uid="{00000000-0004-0000-0400-000013000000}"/>
    <hyperlink ref="F545" r:id="rId21" xr:uid="{00000000-0004-0000-0400-000014000000}"/>
    <hyperlink ref="F548" r:id="rId22" xr:uid="{00000000-0004-0000-0400-000015000000}"/>
    <hyperlink ref="F555" r:id="rId23" xr:uid="{00000000-0004-0000-0400-000016000000}"/>
    <hyperlink ref="F571" r:id="rId24" xr:uid="{00000000-0004-0000-0400-000017000000}"/>
    <hyperlink ref="F581" r:id="rId25" xr:uid="{00000000-0004-0000-0400-000018000000}"/>
    <hyperlink ref="F586" r:id="rId26" xr:uid="{00000000-0004-0000-0400-000019000000}"/>
    <hyperlink ref="F594" r:id="rId27" xr:uid="{00000000-0004-0000-0400-00001A000000}"/>
    <hyperlink ref="F611" r:id="rId28" xr:uid="{00000000-0004-0000-0400-00001B000000}"/>
    <hyperlink ref="F613" r:id="rId29" xr:uid="{00000000-0004-0000-0400-00001C000000}"/>
    <hyperlink ref="F638" r:id="rId30" xr:uid="{00000000-0004-0000-0400-00001D000000}"/>
    <hyperlink ref="F640" r:id="rId31" xr:uid="{00000000-0004-0000-0400-00001E000000}"/>
    <hyperlink ref="F653" r:id="rId32" xr:uid="{00000000-0004-0000-0400-00001F000000}"/>
    <hyperlink ref="F662" r:id="rId33" xr:uid="{00000000-0004-0000-0400-000020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34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BM142"/>
  <sheetViews>
    <sheetView showGridLines="0" workbookViewId="0"/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442"/>
      <c r="M2" s="442"/>
      <c r="N2" s="442"/>
      <c r="O2" s="442"/>
      <c r="P2" s="442"/>
      <c r="Q2" s="442"/>
      <c r="R2" s="442"/>
      <c r="S2" s="442"/>
      <c r="T2" s="442"/>
      <c r="U2" s="442"/>
      <c r="V2" s="442"/>
      <c r="AT2" s="19" t="s">
        <v>107</v>
      </c>
    </row>
    <row r="3" spans="1:46" s="1" customFormat="1" ht="6.95" customHeight="1" x14ac:dyDescent="0.2">
      <c r="B3" s="112"/>
      <c r="C3" s="113"/>
      <c r="D3" s="113"/>
      <c r="E3" s="113"/>
      <c r="F3" s="113"/>
      <c r="G3" s="113"/>
      <c r="H3" s="113"/>
      <c r="I3" s="113"/>
      <c r="J3" s="113"/>
      <c r="K3" s="113"/>
      <c r="L3" s="22"/>
      <c r="AT3" s="19" t="s">
        <v>90</v>
      </c>
    </row>
    <row r="4" spans="1:46" s="1" customFormat="1" ht="24.95" customHeight="1" x14ac:dyDescent="0.2">
      <c r="B4" s="22"/>
      <c r="D4" s="114" t="s">
        <v>124</v>
      </c>
      <c r="L4" s="22"/>
      <c r="M4" s="115" t="s">
        <v>10</v>
      </c>
      <c r="AT4" s="19" t="s">
        <v>4</v>
      </c>
    </row>
    <row r="5" spans="1:46" s="1" customFormat="1" ht="6.95" customHeight="1" x14ac:dyDescent="0.2">
      <c r="B5" s="22"/>
      <c r="L5" s="22"/>
    </row>
    <row r="6" spans="1:46" s="1" customFormat="1" ht="12" customHeight="1" x14ac:dyDescent="0.2">
      <c r="B6" s="22"/>
      <c r="D6" s="116" t="s">
        <v>16</v>
      </c>
      <c r="L6" s="22"/>
    </row>
    <row r="7" spans="1:46" s="1" customFormat="1" ht="16.5" customHeight="1" x14ac:dyDescent="0.2">
      <c r="B7" s="22"/>
      <c r="E7" s="459" t="str">
        <f>'Rekapitulace stavby'!K6</f>
        <v>Vybudování PPO na stokové síti v oblasti Karlín - přeložka sběrače IX Šaldova - DPS</v>
      </c>
      <c r="F7" s="460"/>
      <c r="G7" s="460"/>
      <c r="H7" s="460"/>
      <c r="L7" s="22"/>
    </row>
    <row r="8" spans="1:46" s="2" customFormat="1" ht="12" customHeight="1" x14ac:dyDescent="0.2">
      <c r="A8" s="37"/>
      <c r="B8" s="42"/>
      <c r="C8" s="37"/>
      <c r="D8" s="116" t="s">
        <v>135</v>
      </c>
      <c r="E8" s="37"/>
      <c r="F8" s="37"/>
      <c r="G8" s="37"/>
      <c r="H8" s="37"/>
      <c r="I8" s="37"/>
      <c r="J8" s="37"/>
      <c r="K8" s="37"/>
      <c r="L8" s="11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pans="1:46" s="2" customFormat="1" ht="16.5" customHeight="1" x14ac:dyDescent="0.2">
      <c r="A9" s="37"/>
      <c r="B9" s="42"/>
      <c r="C9" s="37"/>
      <c r="D9" s="37"/>
      <c r="E9" s="462" t="s">
        <v>1643</v>
      </c>
      <c r="F9" s="461"/>
      <c r="G9" s="461"/>
      <c r="H9" s="461"/>
      <c r="I9" s="37"/>
      <c r="J9" s="37"/>
      <c r="K9" s="37"/>
      <c r="L9" s="11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pans="1:46" s="2" customFormat="1" x14ac:dyDescent="0.2">
      <c r="A10" s="37"/>
      <c r="B10" s="42"/>
      <c r="C10" s="37"/>
      <c r="D10" s="37"/>
      <c r="E10" s="37"/>
      <c r="F10" s="37"/>
      <c r="G10" s="37"/>
      <c r="H10" s="37"/>
      <c r="I10" s="37"/>
      <c r="J10" s="37"/>
      <c r="K10" s="37"/>
      <c r="L10" s="11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pans="1:46" s="2" customFormat="1" ht="12" customHeight="1" x14ac:dyDescent="0.2">
      <c r="A11" s="37"/>
      <c r="B11" s="42"/>
      <c r="C11" s="37"/>
      <c r="D11" s="116" t="s">
        <v>18</v>
      </c>
      <c r="E11" s="37"/>
      <c r="F11" s="106" t="s">
        <v>79</v>
      </c>
      <c r="G11" s="37"/>
      <c r="H11" s="37"/>
      <c r="I11" s="116" t="s">
        <v>20</v>
      </c>
      <c r="J11" s="106" t="s">
        <v>79</v>
      </c>
      <c r="K11" s="37"/>
      <c r="L11" s="11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pans="1:46" s="2" customFormat="1" ht="12" customHeight="1" x14ac:dyDescent="0.2">
      <c r="A12" s="37"/>
      <c r="B12" s="42"/>
      <c r="C12" s="37"/>
      <c r="D12" s="116" t="s">
        <v>22</v>
      </c>
      <c r="E12" s="37"/>
      <c r="F12" s="106" t="s">
        <v>23</v>
      </c>
      <c r="G12" s="37"/>
      <c r="H12" s="37"/>
      <c r="I12" s="116" t="s">
        <v>24</v>
      </c>
      <c r="J12" s="118" t="str">
        <f>'Rekapitulace stavby'!AN8</f>
        <v>4. 4. 2025</v>
      </c>
      <c r="K12" s="37"/>
      <c r="L12" s="11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pans="1:46" s="2" customFormat="1" ht="10.9" customHeight="1" x14ac:dyDescent="0.2">
      <c r="A13" s="37"/>
      <c r="B13" s="42"/>
      <c r="C13" s="37"/>
      <c r="D13" s="37"/>
      <c r="E13" s="37"/>
      <c r="F13" s="37"/>
      <c r="G13" s="37"/>
      <c r="H13" s="37"/>
      <c r="I13" s="37"/>
      <c r="J13" s="37"/>
      <c r="K13" s="37"/>
      <c r="L13" s="11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pans="1:46" s="2" customFormat="1" ht="12" customHeight="1" x14ac:dyDescent="0.2">
      <c r="A14" s="37"/>
      <c r="B14" s="42"/>
      <c r="C14" s="37"/>
      <c r="D14" s="116" t="s">
        <v>30</v>
      </c>
      <c r="E14" s="37"/>
      <c r="F14" s="37"/>
      <c r="G14" s="37"/>
      <c r="H14" s="37"/>
      <c r="I14" s="116" t="s">
        <v>31</v>
      </c>
      <c r="J14" s="106" t="s">
        <v>32</v>
      </c>
      <c r="K14" s="37"/>
      <c r="L14" s="11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pans="1:46" s="2" customFormat="1" ht="18" customHeight="1" x14ac:dyDescent="0.2">
      <c r="A15" s="37"/>
      <c r="B15" s="42"/>
      <c r="C15" s="37"/>
      <c r="D15" s="37"/>
      <c r="E15" s="106" t="s">
        <v>33</v>
      </c>
      <c r="F15" s="37"/>
      <c r="G15" s="37"/>
      <c r="H15" s="37"/>
      <c r="I15" s="116" t="s">
        <v>34</v>
      </c>
      <c r="J15" s="106" t="s">
        <v>35</v>
      </c>
      <c r="K15" s="37"/>
      <c r="L15" s="11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pans="1:46" s="2" customFormat="1" ht="6.95" customHeight="1" x14ac:dyDescent="0.2">
      <c r="A16" s="37"/>
      <c r="B16" s="42"/>
      <c r="C16" s="37"/>
      <c r="D16" s="37"/>
      <c r="E16" s="37"/>
      <c r="F16" s="37"/>
      <c r="G16" s="37"/>
      <c r="H16" s="37"/>
      <c r="I16" s="37"/>
      <c r="J16" s="37"/>
      <c r="K16" s="37"/>
      <c r="L16" s="11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pans="1:31" s="2" customFormat="1" ht="12" customHeight="1" x14ac:dyDescent="0.2">
      <c r="A17" s="37"/>
      <c r="B17" s="42"/>
      <c r="C17" s="37"/>
      <c r="D17" s="116" t="s">
        <v>36</v>
      </c>
      <c r="E17" s="37"/>
      <c r="F17" s="37"/>
      <c r="G17" s="37"/>
      <c r="H17" s="37"/>
      <c r="I17" s="116" t="s">
        <v>31</v>
      </c>
      <c r="J17" s="32" t="str">
        <f>'Rekapitulace stavby'!AN13</f>
        <v>Vyplň údaj</v>
      </c>
      <c r="K17" s="37"/>
      <c r="L17" s="11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pans="1:31" s="2" customFormat="1" ht="18" customHeight="1" x14ac:dyDescent="0.2">
      <c r="A18" s="37"/>
      <c r="B18" s="42"/>
      <c r="C18" s="37"/>
      <c r="D18" s="37"/>
      <c r="E18" s="463" t="str">
        <f>'Rekapitulace stavby'!E14</f>
        <v>Vyplň údaj</v>
      </c>
      <c r="F18" s="464"/>
      <c r="G18" s="464"/>
      <c r="H18" s="464"/>
      <c r="I18" s="116" t="s">
        <v>34</v>
      </c>
      <c r="J18" s="32" t="str">
        <f>'Rekapitulace stavby'!AN14</f>
        <v>Vyplň údaj</v>
      </c>
      <c r="K18" s="37"/>
      <c r="L18" s="11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pans="1:31" s="2" customFormat="1" ht="6.95" customHeight="1" x14ac:dyDescent="0.2">
      <c r="A19" s="37"/>
      <c r="B19" s="42"/>
      <c r="C19" s="37"/>
      <c r="D19" s="37"/>
      <c r="E19" s="37"/>
      <c r="F19" s="37"/>
      <c r="G19" s="37"/>
      <c r="H19" s="37"/>
      <c r="I19" s="37"/>
      <c r="J19" s="37"/>
      <c r="K19" s="37"/>
      <c r="L19" s="11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pans="1:31" s="2" customFormat="1" ht="12" customHeight="1" x14ac:dyDescent="0.2">
      <c r="A20" s="37"/>
      <c r="B20" s="42"/>
      <c r="C20" s="37"/>
      <c r="D20" s="116" t="s">
        <v>38</v>
      </c>
      <c r="E20" s="37"/>
      <c r="F20" s="37"/>
      <c r="G20" s="37"/>
      <c r="H20" s="37"/>
      <c r="I20" s="116" t="s">
        <v>31</v>
      </c>
      <c r="J20" s="106" t="s">
        <v>39</v>
      </c>
      <c r="K20" s="37"/>
      <c r="L20" s="11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pans="1:31" s="2" customFormat="1" ht="18" customHeight="1" x14ac:dyDescent="0.2">
      <c r="A21" s="37"/>
      <c r="B21" s="42"/>
      <c r="C21" s="37"/>
      <c r="D21" s="37"/>
      <c r="E21" s="106" t="s">
        <v>40</v>
      </c>
      <c r="F21" s="37"/>
      <c r="G21" s="37"/>
      <c r="H21" s="37"/>
      <c r="I21" s="116" t="s">
        <v>34</v>
      </c>
      <c r="J21" s="106" t="s">
        <v>41</v>
      </c>
      <c r="K21" s="37"/>
      <c r="L21" s="11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pans="1:31" s="2" customFormat="1" ht="6.95" customHeight="1" x14ac:dyDescent="0.2">
      <c r="A22" s="37"/>
      <c r="B22" s="42"/>
      <c r="C22" s="37"/>
      <c r="D22" s="37"/>
      <c r="E22" s="37"/>
      <c r="F22" s="37"/>
      <c r="G22" s="37"/>
      <c r="H22" s="37"/>
      <c r="I22" s="37"/>
      <c r="J22" s="37"/>
      <c r="K22" s="37"/>
      <c r="L22" s="11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pans="1:31" s="2" customFormat="1" ht="12" customHeight="1" x14ac:dyDescent="0.2">
      <c r="A23" s="37"/>
      <c r="B23" s="42"/>
      <c r="C23" s="37"/>
      <c r="D23" s="116" t="s">
        <v>43</v>
      </c>
      <c r="E23" s="37"/>
      <c r="F23" s="37"/>
      <c r="G23" s="37"/>
      <c r="H23" s="37"/>
      <c r="I23" s="116" t="s">
        <v>31</v>
      </c>
      <c r="J23" s="106" t="s">
        <v>39</v>
      </c>
      <c r="K23" s="37"/>
      <c r="L23" s="11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pans="1:31" s="2" customFormat="1" ht="18" customHeight="1" x14ac:dyDescent="0.2">
      <c r="A24" s="37"/>
      <c r="B24" s="42"/>
      <c r="C24" s="37"/>
      <c r="D24" s="37"/>
      <c r="E24" s="106" t="s">
        <v>40</v>
      </c>
      <c r="F24" s="37"/>
      <c r="G24" s="37"/>
      <c r="H24" s="37"/>
      <c r="I24" s="116" t="s">
        <v>34</v>
      </c>
      <c r="J24" s="106" t="s">
        <v>41</v>
      </c>
      <c r="K24" s="37"/>
      <c r="L24" s="11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pans="1:31" s="2" customFormat="1" ht="6.95" customHeight="1" x14ac:dyDescent="0.2">
      <c r="A25" s="37"/>
      <c r="B25" s="42"/>
      <c r="C25" s="37"/>
      <c r="D25" s="37"/>
      <c r="E25" s="37"/>
      <c r="F25" s="37"/>
      <c r="G25" s="37"/>
      <c r="H25" s="37"/>
      <c r="I25" s="37"/>
      <c r="J25" s="37"/>
      <c r="K25" s="37"/>
      <c r="L25" s="11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pans="1:31" s="2" customFormat="1" ht="12" customHeight="1" x14ac:dyDescent="0.2">
      <c r="A26" s="37"/>
      <c r="B26" s="42"/>
      <c r="C26" s="37"/>
      <c r="D26" s="116" t="s">
        <v>44</v>
      </c>
      <c r="E26" s="37"/>
      <c r="F26" s="37"/>
      <c r="G26" s="37"/>
      <c r="H26" s="37"/>
      <c r="I26" s="37"/>
      <c r="J26" s="37"/>
      <c r="K26" s="37"/>
      <c r="L26" s="11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pans="1:31" s="8" customFormat="1" ht="47.25" customHeight="1" x14ac:dyDescent="0.2">
      <c r="A27" s="119"/>
      <c r="B27" s="120"/>
      <c r="C27" s="119"/>
      <c r="D27" s="119"/>
      <c r="E27" s="465" t="s">
        <v>45</v>
      </c>
      <c r="F27" s="465"/>
      <c r="G27" s="465"/>
      <c r="H27" s="465"/>
      <c r="I27" s="119"/>
      <c r="J27" s="119"/>
      <c r="K27" s="119"/>
      <c r="L27" s="121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pans="1:31" s="2" customFormat="1" ht="6.95" customHeight="1" x14ac:dyDescent="0.2">
      <c r="A28" s="37"/>
      <c r="B28" s="42"/>
      <c r="C28" s="37"/>
      <c r="D28" s="37"/>
      <c r="E28" s="37"/>
      <c r="F28" s="37"/>
      <c r="G28" s="37"/>
      <c r="H28" s="37"/>
      <c r="I28" s="37"/>
      <c r="J28" s="37"/>
      <c r="K28" s="37"/>
      <c r="L28" s="11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pans="1:31" s="2" customFormat="1" ht="6.95" customHeight="1" x14ac:dyDescent="0.2">
      <c r="A29" s="37"/>
      <c r="B29" s="42"/>
      <c r="C29" s="37"/>
      <c r="D29" s="122"/>
      <c r="E29" s="122"/>
      <c r="F29" s="122"/>
      <c r="G29" s="122"/>
      <c r="H29" s="122"/>
      <c r="I29" s="122"/>
      <c r="J29" s="122"/>
      <c r="K29" s="122"/>
      <c r="L29" s="11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pans="1:31" s="2" customFormat="1" ht="25.35" customHeight="1" x14ac:dyDescent="0.2">
      <c r="A30" s="37"/>
      <c r="B30" s="42"/>
      <c r="C30" s="37"/>
      <c r="D30" s="123" t="s">
        <v>46</v>
      </c>
      <c r="E30" s="37"/>
      <c r="F30" s="37"/>
      <c r="G30" s="37"/>
      <c r="H30" s="37"/>
      <c r="I30" s="37"/>
      <c r="J30" s="124">
        <f>ROUND(J86, 2)</f>
        <v>0</v>
      </c>
      <c r="K30" s="37"/>
      <c r="L30" s="11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pans="1:31" s="2" customFormat="1" ht="6.95" customHeight="1" x14ac:dyDescent="0.2">
      <c r="A31" s="37"/>
      <c r="B31" s="42"/>
      <c r="C31" s="37"/>
      <c r="D31" s="122"/>
      <c r="E31" s="122"/>
      <c r="F31" s="122"/>
      <c r="G31" s="122"/>
      <c r="H31" s="122"/>
      <c r="I31" s="122"/>
      <c r="J31" s="122"/>
      <c r="K31" s="122"/>
      <c r="L31" s="11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pans="1:31" s="2" customFormat="1" ht="14.45" customHeight="1" x14ac:dyDescent="0.2">
      <c r="A32" s="37"/>
      <c r="B32" s="42"/>
      <c r="C32" s="37"/>
      <c r="D32" s="37"/>
      <c r="E32" s="37"/>
      <c r="F32" s="125" t="s">
        <v>48</v>
      </c>
      <c r="G32" s="37"/>
      <c r="H32" s="37"/>
      <c r="I32" s="125" t="s">
        <v>47</v>
      </c>
      <c r="J32" s="125" t="s">
        <v>49</v>
      </c>
      <c r="K32" s="37"/>
      <c r="L32" s="11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pans="1:31" s="2" customFormat="1" ht="14.45" customHeight="1" x14ac:dyDescent="0.2">
      <c r="A33" s="37"/>
      <c r="B33" s="42"/>
      <c r="C33" s="37"/>
      <c r="D33" s="126" t="s">
        <v>50</v>
      </c>
      <c r="E33" s="116" t="s">
        <v>51</v>
      </c>
      <c r="F33" s="127">
        <f>ROUND((SUM(BE86:BE141)),  2)</f>
        <v>0</v>
      </c>
      <c r="G33" s="37"/>
      <c r="H33" s="37"/>
      <c r="I33" s="128">
        <v>0.21</v>
      </c>
      <c r="J33" s="127">
        <f>ROUND(((SUM(BE86:BE141))*I33),  2)</f>
        <v>0</v>
      </c>
      <c r="K33" s="37"/>
      <c r="L33" s="11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pans="1:31" s="2" customFormat="1" ht="14.45" customHeight="1" x14ac:dyDescent="0.2">
      <c r="A34" s="37"/>
      <c r="B34" s="42"/>
      <c r="C34" s="37"/>
      <c r="D34" s="37"/>
      <c r="E34" s="116" t="s">
        <v>52</v>
      </c>
      <c r="F34" s="127">
        <f>ROUND((SUM(BF86:BF141)),  2)</f>
        <v>0</v>
      </c>
      <c r="G34" s="37"/>
      <c r="H34" s="37"/>
      <c r="I34" s="128">
        <v>0.12</v>
      </c>
      <c r="J34" s="127">
        <f>ROUND(((SUM(BF86:BF141))*I34),  2)</f>
        <v>0</v>
      </c>
      <c r="K34" s="37"/>
      <c r="L34" s="11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pans="1:31" s="2" customFormat="1" ht="14.45" hidden="1" customHeight="1" x14ac:dyDescent="0.2">
      <c r="A35" s="37"/>
      <c r="B35" s="42"/>
      <c r="C35" s="37"/>
      <c r="D35" s="37"/>
      <c r="E35" s="116" t="s">
        <v>53</v>
      </c>
      <c r="F35" s="127">
        <f>ROUND((SUM(BG86:BG141)),  2)</f>
        <v>0</v>
      </c>
      <c r="G35" s="37"/>
      <c r="H35" s="37"/>
      <c r="I35" s="128">
        <v>0.21</v>
      </c>
      <c r="J35" s="127">
        <f>0</f>
        <v>0</v>
      </c>
      <c r="K35" s="37"/>
      <c r="L35" s="11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pans="1:31" s="2" customFormat="1" ht="14.45" hidden="1" customHeight="1" x14ac:dyDescent="0.2">
      <c r="A36" s="37"/>
      <c r="B36" s="42"/>
      <c r="C36" s="37"/>
      <c r="D36" s="37"/>
      <c r="E36" s="116" t="s">
        <v>54</v>
      </c>
      <c r="F36" s="127">
        <f>ROUND((SUM(BH86:BH141)),  2)</f>
        <v>0</v>
      </c>
      <c r="G36" s="37"/>
      <c r="H36" s="37"/>
      <c r="I36" s="128">
        <v>0.12</v>
      </c>
      <c r="J36" s="127">
        <f>0</f>
        <v>0</v>
      </c>
      <c r="K36" s="37"/>
      <c r="L36" s="11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pans="1:31" s="2" customFormat="1" ht="14.45" hidden="1" customHeight="1" x14ac:dyDescent="0.2">
      <c r="A37" s="37"/>
      <c r="B37" s="42"/>
      <c r="C37" s="37"/>
      <c r="D37" s="37"/>
      <c r="E37" s="116" t="s">
        <v>55</v>
      </c>
      <c r="F37" s="127">
        <f>ROUND((SUM(BI86:BI141)),  2)</f>
        <v>0</v>
      </c>
      <c r="G37" s="37"/>
      <c r="H37" s="37"/>
      <c r="I37" s="128">
        <v>0</v>
      </c>
      <c r="J37" s="127">
        <f>0</f>
        <v>0</v>
      </c>
      <c r="K37" s="37"/>
      <c r="L37" s="11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pans="1:31" s="2" customFormat="1" ht="6.95" customHeight="1" x14ac:dyDescent="0.2">
      <c r="A38" s="37"/>
      <c r="B38" s="42"/>
      <c r="C38" s="37"/>
      <c r="D38" s="37"/>
      <c r="E38" s="37"/>
      <c r="F38" s="37"/>
      <c r="G38" s="37"/>
      <c r="H38" s="37"/>
      <c r="I38" s="37"/>
      <c r="J38" s="37"/>
      <c r="K38" s="37"/>
      <c r="L38" s="11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pans="1:31" s="2" customFormat="1" ht="25.35" customHeight="1" x14ac:dyDescent="0.2">
      <c r="A39" s="37"/>
      <c r="B39" s="42"/>
      <c r="C39" s="129"/>
      <c r="D39" s="130" t="s">
        <v>56</v>
      </c>
      <c r="E39" s="131"/>
      <c r="F39" s="131"/>
      <c r="G39" s="132" t="s">
        <v>57</v>
      </c>
      <c r="H39" s="133" t="s">
        <v>58</v>
      </c>
      <c r="I39" s="131"/>
      <c r="J39" s="134">
        <f>SUM(J30:J37)</f>
        <v>0</v>
      </c>
      <c r="K39" s="135"/>
      <c r="L39" s="11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pans="1:31" s="2" customFormat="1" ht="14.45" customHeight="1" x14ac:dyDescent="0.2">
      <c r="A40" s="37"/>
      <c r="B40" s="136"/>
      <c r="C40" s="137"/>
      <c r="D40" s="137"/>
      <c r="E40" s="137"/>
      <c r="F40" s="137"/>
      <c r="G40" s="137"/>
      <c r="H40" s="137"/>
      <c r="I40" s="137"/>
      <c r="J40" s="137"/>
      <c r="K40" s="137"/>
      <c r="L40" s="11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pans="1:31" s="2" customFormat="1" ht="6.95" customHeight="1" x14ac:dyDescent="0.2">
      <c r="A44" s="37"/>
      <c r="B44" s="138"/>
      <c r="C44" s="139"/>
      <c r="D44" s="139"/>
      <c r="E44" s="139"/>
      <c r="F44" s="139"/>
      <c r="G44" s="139"/>
      <c r="H44" s="139"/>
      <c r="I44" s="139"/>
      <c r="J44" s="139"/>
      <c r="K44" s="139"/>
      <c r="L44" s="11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pans="1:31" s="2" customFormat="1" ht="24.95" customHeight="1" x14ac:dyDescent="0.2">
      <c r="A45" s="37"/>
      <c r="B45" s="38"/>
      <c r="C45" s="25" t="s">
        <v>139</v>
      </c>
      <c r="D45" s="39"/>
      <c r="E45" s="39"/>
      <c r="F45" s="39"/>
      <c r="G45" s="39"/>
      <c r="H45" s="39"/>
      <c r="I45" s="39"/>
      <c r="J45" s="39"/>
      <c r="K45" s="39"/>
      <c r="L45" s="11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pans="1:31" s="2" customFormat="1" ht="6.95" customHeight="1" x14ac:dyDescent="0.2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1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pans="1:31" s="2" customFormat="1" ht="12" customHeight="1" x14ac:dyDescent="0.2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1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pans="1:31" s="2" customFormat="1" ht="16.5" customHeight="1" x14ac:dyDescent="0.2">
      <c r="A48" s="37"/>
      <c r="B48" s="38"/>
      <c r="C48" s="39"/>
      <c r="D48" s="39"/>
      <c r="E48" s="457" t="str">
        <f>E7</f>
        <v>Vybudování PPO na stokové síti v oblasti Karlín - přeložka sběrače IX Šaldova - DPS</v>
      </c>
      <c r="F48" s="458"/>
      <c r="G48" s="458"/>
      <c r="H48" s="458"/>
      <c r="I48" s="39"/>
      <c r="J48" s="39"/>
      <c r="K48" s="39"/>
      <c r="L48" s="11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pans="1:47" s="2" customFormat="1" ht="12" customHeight="1" x14ac:dyDescent="0.2">
      <c r="A49" s="37"/>
      <c r="B49" s="38"/>
      <c r="C49" s="31" t="s">
        <v>135</v>
      </c>
      <c r="D49" s="39"/>
      <c r="E49" s="39"/>
      <c r="F49" s="39"/>
      <c r="G49" s="39"/>
      <c r="H49" s="39"/>
      <c r="I49" s="39"/>
      <c r="J49" s="39"/>
      <c r="K49" s="39"/>
      <c r="L49" s="11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pans="1:47" s="2" customFormat="1" ht="16.5" customHeight="1" x14ac:dyDescent="0.2">
      <c r="A50" s="37"/>
      <c r="B50" s="38"/>
      <c r="C50" s="39"/>
      <c r="D50" s="39"/>
      <c r="E50" s="436" t="str">
        <f>E9</f>
        <v>SO 10 - Rušení stok</v>
      </c>
      <c r="F50" s="456"/>
      <c r="G50" s="456"/>
      <c r="H50" s="456"/>
      <c r="I50" s="39"/>
      <c r="J50" s="39"/>
      <c r="K50" s="39"/>
      <c r="L50" s="11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pans="1:47" s="2" customFormat="1" ht="6.95" customHeight="1" x14ac:dyDescent="0.2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1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pans="1:47" s="2" customFormat="1" ht="12" customHeight="1" x14ac:dyDescent="0.2">
      <c r="A52" s="37"/>
      <c r="B52" s="38"/>
      <c r="C52" s="31" t="s">
        <v>22</v>
      </c>
      <c r="D52" s="39"/>
      <c r="E52" s="39"/>
      <c r="F52" s="29" t="str">
        <f>F12</f>
        <v>Praha 8 - Karlín</v>
      </c>
      <c r="G52" s="39"/>
      <c r="H52" s="39"/>
      <c r="I52" s="31" t="s">
        <v>24</v>
      </c>
      <c r="J52" s="62" t="str">
        <f>IF(J12="","",J12)</f>
        <v>4. 4. 2025</v>
      </c>
      <c r="K52" s="39"/>
      <c r="L52" s="11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pans="1:47" s="2" customFormat="1" ht="6.95" customHeight="1" x14ac:dyDescent="0.2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1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pans="1:47" s="2" customFormat="1" ht="25.7" customHeight="1" x14ac:dyDescent="0.2">
      <c r="A54" s="37"/>
      <c r="B54" s="38"/>
      <c r="C54" s="31" t="s">
        <v>30</v>
      </c>
      <c r="D54" s="39"/>
      <c r="E54" s="39"/>
      <c r="F54" s="29" t="str">
        <f>E15</f>
        <v>Pražská vodohospodářská společnost a.s., Praha 6</v>
      </c>
      <c r="G54" s="39"/>
      <c r="H54" s="39"/>
      <c r="I54" s="31" t="s">
        <v>38</v>
      </c>
      <c r="J54" s="35" t="str">
        <f>E21</f>
        <v>Sweco a.s., Táborská 31, Praha 4</v>
      </c>
      <c r="K54" s="39"/>
      <c r="L54" s="11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pans="1:47" s="2" customFormat="1" ht="25.7" customHeight="1" x14ac:dyDescent="0.2">
      <c r="A55" s="37"/>
      <c r="B55" s="38"/>
      <c r="C55" s="31" t="s">
        <v>36</v>
      </c>
      <c r="D55" s="39"/>
      <c r="E55" s="39"/>
      <c r="F55" s="29" t="str">
        <f>IF(E18="","",E18)</f>
        <v>Vyplň údaj</v>
      </c>
      <c r="G55" s="39"/>
      <c r="H55" s="39"/>
      <c r="I55" s="31" t="s">
        <v>43</v>
      </c>
      <c r="J55" s="35" t="str">
        <f>E24</f>
        <v>Sweco a.s., Táborská 31, Praha 4</v>
      </c>
      <c r="K55" s="39"/>
      <c r="L55" s="11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pans="1:47" s="2" customFormat="1" ht="10.35" customHeight="1" x14ac:dyDescent="0.2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1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pans="1:47" s="2" customFormat="1" ht="29.25" customHeight="1" x14ac:dyDescent="0.2">
      <c r="A57" s="37"/>
      <c r="B57" s="38"/>
      <c r="C57" s="140" t="s">
        <v>140</v>
      </c>
      <c r="D57" s="141"/>
      <c r="E57" s="141"/>
      <c r="F57" s="141"/>
      <c r="G57" s="141"/>
      <c r="H57" s="141"/>
      <c r="I57" s="141"/>
      <c r="J57" s="142" t="s">
        <v>141</v>
      </c>
      <c r="K57" s="141"/>
      <c r="L57" s="11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pans="1:47" s="2" customFormat="1" ht="10.35" customHeight="1" x14ac:dyDescent="0.2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1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pans="1:47" s="2" customFormat="1" ht="22.9" customHeight="1" x14ac:dyDescent="0.2">
      <c r="A59" s="37"/>
      <c r="B59" s="38"/>
      <c r="C59" s="143" t="s">
        <v>78</v>
      </c>
      <c r="D59" s="39"/>
      <c r="E59" s="39"/>
      <c r="F59" s="39"/>
      <c r="G59" s="39"/>
      <c r="H59" s="39"/>
      <c r="I59" s="39"/>
      <c r="J59" s="80">
        <f>J86</f>
        <v>0</v>
      </c>
      <c r="K59" s="39"/>
      <c r="L59" s="11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9" t="s">
        <v>142</v>
      </c>
    </row>
    <row r="60" spans="1:47" s="9" customFormat="1" ht="24.95" customHeight="1" x14ac:dyDescent="0.2">
      <c r="B60" s="144"/>
      <c r="C60" s="145"/>
      <c r="D60" s="146" t="s">
        <v>143</v>
      </c>
      <c r="E60" s="147"/>
      <c r="F60" s="147"/>
      <c r="G60" s="147"/>
      <c r="H60" s="147"/>
      <c r="I60" s="147"/>
      <c r="J60" s="148">
        <f>J87</f>
        <v>0</v>
      </c>
      <c r="K60" s="145"/>
      <c r="L60" s="149"/>
    </row>
    <row r="61" spans="1:47" s="10" customFormat="1" ht="19.899999999999999" customHeight="1" x14ac:dyDescent="0.2">
      <c r="B61" s="150"/>
      <c r="C61" s="100"/>
      <c r="D61" s="151" t="s">
        <v>146</v>
      </c>
      <c r="E61" s="152"/>
      <c r="F61" s="152"/>
      <c r="G61" s="152"/>
      <c r="H61" s="152"/>
      <c r="I61" s="152"/>
      <c r="J61" s="153">
        <f>J88</f>
        <v>0</v>
      </c>
      <c r="K61" s="100"/>
      <c r="L61" s="154"/>
    </row>
    <row r="62" spans="1:47" s="10" customFormat="1" ht="19.899999999999999" customHeight="1" x14ac:dyDescent="0.2">
      <c r="B62" s="150"/>
      <c r="C62" s="100"/>
      <c r="D62" s="151" t="s">
        <v>147</v>
      </c>
      <c r="E62" s="152"/>
      <c r="F62" s="152"/>
      <c r="G62" s="152"/>
      <c r="H62" s="152"/>
      <c r="I62" s="152"/>
      <c r="J62" s="153">
        <f>J97</f>
        <v>0</v>
      </c>
      <c r="K62" s="100"/>
      <c r="L62" s="154"/>
    </row>
    <row r="63" spans="1:47" s="10" customFormat="1" ht="19.899999999999999" customHeight="1" x14ac:dyDescent="0.2">
      <c r="B63" s="150"/>
      <c r="C63" s="100"/>
      <c r="D63" s="151" t="s">
        <v>148</v>
      </c>
      <c r="E63" s="152"/>
      <c r="F63" s="152"/>
      <c r="G63" s="152"/>
      <c r="H63" s="152"/>
      <c r="I63" s="152"/>
      <c r="J63" s="153">
        <f>J104</f>
        <v>0</v>
      </c>
      <c r="K63" s="100"/>
      <c r="L63" s="154"/>
    </row>
    <row r="64" spans="1:47" s="10" customFormat="1" ht="19.899999999999999" customHeight="1" x14ac:dyDescent="0.2">
      <c r="B64" s="150"/>
      <c r="C64" s="100"/>
      <c r="D64" s="151" t="s">
        <v>150</v>
      </c>
      <c r="E64" s="152"/>
      <c r="F64" s="152"/>
      <c r="G64" s="152"/>
      <c r="H64" s="152"/>
      <c r="I64" s="152"/>
      <c r="J64" s="153">
        <f>J116</f>
        <v>0</v>
      </c>
      <c r="K64" s="100"/>
      <c r="L64" s="154"/>
    </row>
    <row r="65" spans="1:31" s="10" customFormat="1" ht="19.899999999999999" customHeight="1" x14ac:dyDescent="0.2">
      <c r="B65" s="150"/>
      <c r="C65" s="100"/>
      <c r="D65" s="151" t="s">
        <v>151</v>
      </c>
      <c r="E65" s="152"/>
      <c r="F65" s="152"/>
      <c r="G65" s="152"/>
      <c r="H65" s="152"/>
      <c r="I65" s="152"/>
      <c r="J65" s="153">
        <f>J128</f>
        <v>0</v>
      </c>
      <c r="K65" s="100"/>
      <c r="L65" s="154"/>
    </row>
    <row r="66" spans="1:31" s="10" customFormat="1" ht="19.899999999999999" customHeight="1" x14ac:dyDescent="0.2">
      <c r="B66" s="150"/>
      <c r="C66" s="100"/>
      <c r="D66" s="151" t="s">
        <v>152</v>
      </c>
      <c r="E66" s="152"/>
      <c r="F66" s="152"/>
      <c r="G66" s="152"/>
      <c r="H66" s="152"/>
      <c r="I66" s="152"/>
      <c r="J66" s="153">
        <f>J131</f>
        <v>0</v>
      </c>
      <c r="K66" s="100"/>
      <c r="L66" s="154"/>
    </row>
    <row r="67" spans="1:31" s="2" customFormat="1" ht="21.75" customHeight="1" x14ac:dyDescent="0.2">
      <c r="A67" s="37"/>
      <c r="B67" s="38"/>
      <c r="C67" s="39"/>
      <c r="D67" s="39"/>
      <c r="E67" s="39"/>
      <c r="F67" s="39"/>
      <c r="G67" s="39"/>
      <c r="H67" s="39"/>
      <c r="I67" s="39"/>
      <c r="J67" s="39"/>
      <c r="K67" s="39"/>
      <c r="L67" s="117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pans="1:31" s="2" customFormat="1" ht="6.95" customHeight="1" x14ac:dyDescent="0.2">
      <c r="A68" s="37"/>
      <c r="B68" s="50"/>
      <c r="C68" s="51"/>
      <c r="D68" s="51"/>
      <c r="E68" s="51"/>
      <c r="F68" s="51"/>
      <c r="G68" s="51"/>
      <c r="H68" s="51"/>
      <c r="I68" s="51"/>
      <c r="J68" s="51"/>
      <c r="K68" s="51"/>
      <c r="L68" s="117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72" spans="1:31" s="2" customFormat="1" ht="6.95" customHeight="1" x14ac:dyDescent="0.2">
      <c r="A72" s="37"/>
      <c r="B72" s="52"/>
      <c r="C72" s="53"/>
      <c r="D72" s="53"/>
      <c r="E72" s="53"/>
      <c r="F72" s="53"/>
      <c r="G72" s="53"/>
      <c r="H72" s="53"/>
      <c r="I72" s="53"/>
      <c r="J72" s="53"/>
      <c r="K72" s="53"/>
      <c r="L72" s="117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pans="1:31" s="2" customFormat="1" ht="24.95" customHeight="1" x14ac:dyDescent="0.2">
      <c r="A73" s="37"/>
      <c r="B73" s="38"/>
      <c r="C73" s="25" t="s">
        <v>156</v>
      </c>
      <c r="D73" s="39"/>
      <c r="E73" s="39"/>
      <c r="F73" s="39"/>
      <c r="G73" s="39"/>
      <c r="H73" s="39"/>
      <c r="I73" s="39"/>
      <c r="J73" s="39"/>
      <c r="K73" s="39"/>
      <c r="L73" s="117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pans="1:31" s="2" customFormat="1" ht="6.95" customHeight="1" x14ac:dyDescent="0.2">
      <c r="A74" s="37"/>
      <c r="B74" s="38"/>
      <c r="C74" s="39"/>
      <c r="D74" s="39"/>
      <c r="E74" s="39"/>
      <c r="F74" s="39"/>
      <c r="G74" s="39"/>
      <c r="H74" s="39"/>
      <c r="I74" s="39"/>
      <c r="J74" s="39"/>
      <c r="K74" s="39"/>
      <c r="L74" s="117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pans="1:31" s="2" customFormat="1" ht="12" customHeight="1" x14ac:dyDescent="0.2">
      <c r="A75" s="37"/>
      <c r="B75" s="38"/>
      <c r="C75" s="31" t="s">
        <v>16</v>
      </c>
      <c r="D75" s="39"/>
      <c r="E75" s="39"/>
      <c r="F75" s="39"/>
      <c r="G75" s="39"/>
      <c r="H75" s="39"/>
      <c r="I75" s="39"/>
      <c r="J75" s="39"/>
      <c r="K75" s="39"/>
      <c r="L75" s="117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pans="1:31" s="2" customFormat="1" ht="16.5" customHeight="1" x14ac:dyDescent="0.2">
      <c r="A76" s="37"/>
      <c r="B76" s="38"/>
      <c r="C76" s="39"/>
      <c r="D76" s="39"/>
      <c r="E76" s="457" t="str">
        <f>E7</f>
        <v>Vybudování PPO na stokové síti v oblasti Karlín - přeložka sběrače IX Šaldova - DPS</v>
      </c>
      <c r="F76" s="458"/>
      <c r="G76" s="458"/>
      <c r="H76" s="458"/>
      <c r="I76" s="39"/>
      <c r="J76" s="39"/>
      <c r="K76" s="39"/>
      <c r="L76" s="11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pans="1:31" s="2" customFormat="1" ht="12" customHeight="1" x14ac:dyDescent="0.2">
      <c r="A77" s="37"/>
      <c r="B77" s="38"/>
      <c r="C77" s="31" t="s">
        <v>135</v>
      </c>
      <c r="D77" s="39"/>
      <c r="E77" s="39"/>
      <c r="F77" s="39"/>
      <c r="G77" s="39"/>
      <c r="H77" s="39"/>
      <c r="I77" s="39"/>
      <c r="J77" s="39"/>
      <c r="K77" s="39"/>
      <c r="L77" s="117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pans="1:31" s="2" customFormat="1" ht="16.5" customHeight="1" x14ac:dyDescent="0.2">
      <c r="A78" s="37"/>
      <c r="B78" s="38"/>
      <c r="C78" s="39"/>
      <c r="D78" s="39"/>
      <c r="E78" s="436" t="str">
        <f>E9</f>
        <v>SO 10 - Rušení stok</v>
      </c>
      <c r="F78" s="456"/>
      <c r="G78" s="456"/>
      <c r="H78" s="456"/>
      <c r="I78" s="39"/>
      <c r="J78" s="39"/>
      <c r="K78" s="39"/>
      <c r="L78" s="117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pans="1:31" s="2" customFormat="1" ht="6.95" customHeight="1" x14ac:dyDescent="0.2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117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pans="1:31" s="2" customFormat="1" ht="12" customHeight="1" x14ac:dyDescent="0.2">
      <c r="A80" s="37"/>
      <c r="B80" s="38"/>
      <c r="C80" s="31" t="s">
        <v>22</v>
      </c>
      <c r="D80" s="39"/>
      <c r="E80" s="39"/>
      <c r="F80" s="29" t="str">
        <f>F12</f>
        <v>Praha 8 - Karlín</v>
      </c>
      <c r="G80" s="39"/>
      <c r="H80" s="39"/>
      <c r="I80" s="31" t="s">
        <v>24</v>
      </c>
      <c r="J80" s="62" t="str">
        <f>IF(J12="","",J12)</f>
        <v>4. 4. 2025</v>
      </c>
      <c r="K80" s="39"/>
      <c r="L80" s="117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pans="1:65" s="2" customFormat="1" ht="6.95" customHeight="1" x14ac:dyDescent="0.2">
      <c r="A81" s="37"/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117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pans="1:65" s="2" customFormat="1" ht="25.7" customHeight="1" x14ac:dyDescent="0.2">
      <c r="A82" s="37"/>
      <c r="B82" s="38"/>
      <c r="C82" s="31" t="s">
        <v>30</v>
      </c>
      <c r="D82" s="39"/>
      <c r="E82" s="39"/>
      <c r="F82" s="29" t="str">
        <f>E15</f>
        <v>Pražská vodohospodářská společnost a.s., Praha 6</v>
      </c>
      <c r="G82" s="39"/>
      <c r="H82" s="39"/>
      <c r="I82" s="31" t="s">
        <v>38</v>
      </c>
      <c r="J82" s="35" t="str">
        <f>E21</f>
        <v>Sweco a.s., Táborská 31, Praha 4</v>
      </c>
      <c r="K82" s="39"/>
      <c r="L82" s="11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pans="1:65" s="2" customFormat="1" ht="25.7" customHeight="1" x14ac:dyDescent="0.2">
      <c r="A83" s="37"/>
      <c r="B83" s="38"/>
      <c r="C83" s="31" t="s">
        <v>36</v>
      </c>
      <c r="D83" s="39"/>
      <c r="E83" s="39"/>
      <c r="F83" s="29" t="str">
        <f>IF(E18="","",E18)</f>
        <v>Vyplň údaj</v>
      </c>
      <c r="G83" s="39"/>
      <c r="H83" s="39"/>
      <c r="I83" s="31" t="s">
        <v>43</v>
      </c>
      <c r="J83" s="35" t="str">
        <f>E24</f>
        <v>Sweco a.s., Táborská 31, Praha 4</v>
      </c>
      <c r="K83" s="39"/>
      <c r="L83" s="11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pans="1:65" s="2" customFormat="1" ht="10.35" customHeight="1" x14ac:dyDescent="0.2">
      <c r="A84" s="37"/>
      <c r="B84" s="38"/>
      <c r="C84" s="39"/>
      <c r="D84" s="39"/>
      <c r="E84" s="39"/>
      <c r="F84" s="39"/>
      <c r="G84" s="39"/>
      <c r="H84" s="39"/>
      <c r="I84" s="39"/>
      <c r="J84" s="39"/>
      <c r="K84" s="39"/>
      <c r="L84" s="117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pans="1:65" s="11" customFormat="1" ht="29.25" customHeight="1" x14ac:dyDescent="0.2">
      <c r="A85" s="155"/>
      <c r="B85" s="156"/>
      <c r="C85" s="157" t="s">
        <v>157</v>
      </c>
      <c r="D85" s="158" t="s">
        <v>65</v>
      </c>
      <c r="E85" s="158" t="s">
        <v>61</v>
      </c>
      <c r="F85" s="158" t="s">
        <v>62</v>
      </c>
      <c r="G85" s="158" t="s">
        <v>158</v>
      </c>
      <c r="H85" s="158" t="s">
        <v>159</v>
      </c>
      <c r="I85" s="158" t="s">
        <v>160</v>
      </c>
      <c r="J85" s="158" t="s">
        <v>141</v>
      </c>
      <c r="K85" s="159" t="s">
        <v>161</v>
      </c>
      <c r="L85" s="160"/>
      <c r="M85" s="71" t="s">
        <v>79</v>
      </c>
      <c r="N85" s="72" t="s">
        <v>50</v>
      </c>
      <c r="O85" s="72" t="s">
        <v>162</v>
      </c>
      <c r="P85" s="72" t="s">
        <v>163</v>
      </c>
      <c r="Q85" s="72" t="s">
        <v>164</v>
      </c>
      <c r="R85" s="72" t="s">
        <v>165</v>
      </c>
      <c r="S85" s="72" t="s">
        <v>166</v>
      </c>
      <c r="T85" s="73" t="s">
        <v>167</v>
      </c>
      <c r="U85" s="155"/>
      <c r="V85" s="155"/>
      <c r="W85" s="155"/>
      <c r="X85" s="155"/>
      <c r="Y85" s="155"/>
      <c r="Z85" s="155"/>
      <c r="AA85" s="155"/>
      <c r="AB85" s="155"/>
      <c r="AC85" s="155"/>
      <c r="AD85" s="155"/>
      <c r="AE85" s="155"/>
    </row>
    <row r="86" spans="1:65" s="2" customFormat="1" ht="22.9" customHeight="1" x14ac:dyDescent="0.25">
      <c r="A86" s="37"/>
      <c r="B86" s="38"/>
      <c r="C86" s="78" t="s">
        <v>168</v>
      </c>
      <c r="D86" s="39"/>
      <c r="E86" s="39"/>
      <c r="F86" s="39"/>
      <c r="G86" s="39"/>
      <c r="H86" s="39"/>
      <c r="I86" s="39"/>
      <c r="J86" s="161">
        <f>BK86</f>
        <v>0</v>
      </c>
      <c r="K86" s="39"/>
      <c r="L86" s="42"/>
      <c r="M86" s="74"/>
      <c r="N86" s="162"/>
      <c r="O86" s="75"/>
      <c r="P86" s="163">
        <f>P87</f>
        <v>0</v>
      </c>
      <c r="Q86" s="75"/>
      <c r="R86" s="163">
        <f>R87</f>
        <v>2.6868100900000003</v>
      </c>
      <c r="S86" s="75"/>
      <c r="T86" s="164">
        <f>T87</f>
        <v>274.41194999999999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T86" s="19" t="s">
        <v>80</v>
      </c>
      <c r="AU86" s="19" t="s">
        <v>142</v>
      </c>
      <c r="BK86" s="165">
        <f>BK87</f>
        <v>0</v>
      </c>
    </row>
    <row r="87" spans="1:65" s="12" customFormat="1" ht="25.9" customHeight="1" x14ac:dyDescent="0.2">
      <c r="B87" s="166"/>
      <c r="C87" s="167"/>
      <c r="D87" s="168" t="s">
        <v>80</v>
      </c>
      <c r="E87" s="169" t="s">
        <v>169</v>
      </c>
      <c r="F87" s="169" t="s">
        <v>170</v>
      </c>
      <c r="G87" s="167"/>
      <c r="H87" s="167"/>
      <c r="I87" s="170"/>
      <c r="J87" s="171">
        <f>BK87</f>
        <v>0</v>
      </c>
      <c r="K87" s="167"/>
      <c r="L87" s="172"/>
      <c r="M87" s="173"/>
      <c r="N87" s="174"/>
      <c r="O87" s="174"/>
      <c r="P87" s="175">
        <f>P88+P97+P104+P116+P128+P131</f>
        <v>0</v>
      </c>
      <c r="Q87" s="174"/>
      <c r="R87" s="175">
        <f>R88+R97+R104+R116+R128+R131</f>
        <v>2.6868100900000003</v>
      </c>
      <c r="S87" s="174"/>
      <c r="T87" s="176">
        <f>T88+T97+T104+T116+T128+T131</f>
        <v>274.41194999999999</v>
      </c>
      <c r="AR87" s="177" t="s">
        <v>88</v>
      </c>
      <c r="AT87" s="178" t="s">
        <v>80</v>
      </c>
      <c r="AU87" s="178" t="s">
        <v>81</v>
      </c>
      <c r="AY87" s="177" t="s">
        <v>171</v>
      </c>
      <c r="BK87" s="179">
        <f>BK88+BK97+BK104+BK116+BK128+BK131</f>
        <v>0</v>
      </c>
    </row>
    <row r="88" spans="1:65" s="12" customFormat="1" ht="22.9" customHeight="1" x14ac:dyDescent="0.2">
      <c r="B88" s="166"/>
      <c r="C88" s="167"/>
      <c r="D88" s="168" t="s">
        <v>80</v>
      </c>
      <c r="E88" s="180" t="s">
        <v>193</v>
      </c>
      <c r="F88" s="180" t="s">
        <v>216</v>
      </c>
      <c r="G88" s="167"/>
      <c r="H88" s="167"/>
      <c r="I88" s="170"/>
      <c r="J88" s="181">
        <f>BK88</f>
        <v>0</v>
      </c>
      <c r="K88" s="167"/>
      <c r="L88" s="172"/>
      <c r="M88" s="173"/>
      <c r="N88" s="174"/>
      <c r="O88" s="174"/>
      <c r="P88" s="175">
        <f>SUM(P89:P96)</f>
        <v>0</v>
      </c>
      <c r="Q88" s="174"/>
      <c r="R88" s="175">
        <f>SUM(R89:R96)</f>
        <v>0</v>
      </c>
      <c r="S88" s="174"/>
      <c r="T88" s="176">
        <f>SUM(T89:T96)</f>
        <v>235.17194999999998</v>
      </c>
      <c r="AR88" s="177" t="s">
        <v>88</v>
      </c>
      <c r="AT88" s="178" t="s">
        <v>80</v>
      </c>
      <c r="AU88" s="178" t="s">
        <v>88</v>
      </c>
      <c r="AY88" s="177" t="s">
        <v>171</v>
      </c>
      <c r="BK88" s="179">
        <f>SUM(BK89:BK96)</f>
        <v>0</v>
      </c>
    </row>
    <row r="89" spans="1:65" s="2" customFormat="1" ht="21.75" customHeight="1" x14ac:dyDescent="0.2">
      <c r="A89" s="37"/>
      <c r="B89" s="38"/>
      <c r="C89" s="182" t="s">
        <v>88</v>
      </c>
      <c r="D89" s="182" t="s">
        <v>173</v>
      </c>
      <c r="E89" s="183" t="s">
        <v>252</v>
      </c>
      <c r="F89" s="184" t="s">
        <v>253</v>
      </c>
      <c r="G89" s="185" t="s">
        <v>119</v>
      </c>
      <c r="H89" s="186">
        <v>120.601</v>
      </c>
      <c r="I89" s="187"/>
      <c r="J89" s="188">
        <f>ROUND(I89*H89,2)</f>
        <v>0</v>
      </c>
      <c r="K89" s="184" t="s">
        <v>196</v>
      </c>
      <c r="L89" s="42"/>
      <c r="M89" s="189" t="s">
        <v>79</v>
      </c>
      <c r="N89" s="190" t="s">
        <v>51</v>
      </c>
      <c r="O89" s="67"/>
      <c r="P89" s="191">
        <f>O89*H89</f>
        <v>0</v>
      </c>
      <c r="Q89" s="191">
        <v>0</v>
      </c>
      <c r="R89" s="191">
        <f>Q89*H89</f>
        <v>0</v>
      </c>
      <c r="S89" s="191">
        <v>1.95</v>
      </c>
      <c r="T89" s="192">
        <f>S89*H89</f>
        <v>235.17194999999998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193" t="s">
        <v>178</v>
      </c>
      <c r="AT89" s="193" t="s">
        <v>173</v>
      </c>
      <c r="AU89" s="193" t="s">
        <v>90</v>
      </c>
      <c r="AY89" s="19" t="s">
        <v>171</v>
      </c>
      <c r="BE89" s="194">
        <f>IF(N89="základní",J89,0)</f>
        <v>0</v>
      </c>
      <c r="BF89" s="194">
        <f>IF(N89="snížená",J89,0)</f>
        <v>0</v>
      </c>
      <c r="BG89" s="194">
        <f>IF(N89="zákl. přenesená",J89,0)</f>
        <v>0</v>
      </c>
      <c r="BH89" s="194">
        <f>IF(N89="sníž. přenesená",J89,0)</f>
        <v>0</v>
      </c>
      <c r="BI89" s="194">
        <f>IF(N89="nulová",J89,0)</f>
        <v>0</v>
      </c>
      <c r="BJ89" s="19" t="s">
        <v>88</v>
      </c>
      <c r="BK89" s="194">
        <f>ROUND(I89*H89,2)</f>
        <v>0</v>
      </c>
      <c r="BL89" s="19" t="s">
        <v>178</v>
      </c>
      <c r="BM89" s="193" t="s">
        <v>1644</v>
      </c>
    </row>
    <row r="90" spans="1:65" s="2" customFormat="1" x14ac:dyDescent="0.2">
      <c r="A90" s="37"/>
      <c r="B90" s="38"/>
      <c r="C90" s="39"/>
      <c r="D90" s="228" t="s">
        <v>198</v>
      </c>
      <c r="E90" s="39"/>
      <c r="F90" s="229" t="s">
        <v>255</v>
      </c>
      <c r="G90" s="39"/>
      <c r="H90" s="39"/>
      <c r="I90" s="230"/>
      <c r="J90" s="39"/>
      <c r="K90" s="39"/>
      <c r="L90" s="42"/>
      <c r="M90" s="231"/>
      <c r="N90" s="232"/>
      <c r="O90" s="67"/>
      <c r="P90" s="67"/>
      <c r="Q90" s="67"/>
      <c r="R90" s="67"/>
      <c r="S90" s="67"/>
      <c r="T90" s="68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9" t="s">
        <v>198</v>
      </c>
      <c r="AU90" s="19" t="s">
        <v>90</v>
      </c>
    </row>
    <row r="91" spans="1:65" s="13" customFormat="1" x14ac:dyDescent="0.2">
      <c r="B91" s="195"/>
      <c r="C91" s="196"/>
      <c r="D91" s="197" t="s">
        <v>180</v>
      </c>
      <c r="E91" s="198" t="s">
        <v>79</v>
      </c>
      <c r="F91" s="199" t="s">
        <v>1645</v>
      </c>
      <c r="G91" s="196"/>
      <c r="H91" s="198" t="s">
        <v>79</v>
      </c>
      <c r="I91" s="200"/>
      <c r="J91" s="196"/>
      <c r="K91" s="196"/>
      <c r="L91" s="201"/>
      <c r="M91" s="202"/>
      <c r="N91" s="203"/>
      <c r="O91" s="203"/>
      <c r="P91" s="203"/>
      <c r="Q91" s="203"/>
      <c r="R91" s="203"/>
      <c r="S91" s="203"/>
      <c r="T91" s="204"/>
      <c r="AT91" s="205" t="s">
        <v>180</v>
      </c>
      <c r="AU91" s="205" t="s">
        <v>90</v>
      </c>
      <c r="AV91" s="13" t="s">
        <v>88</v>
      </c>
      <c r="AW91" s="13" t="s">
        <v>42</v>
      </c>
      <c r="AX91" s="13" t="s">
        <v>81</v>
      </c>
      <c r="AY91" s="205" t="s">
        <v>171</v>
      </c>
    </row>
    <row r="92" spans="1:65" s="13" customFormat="1" x14ac:dyDescent="0.2">
      <c r="B92" s="195"/>
      <c r="C92" s="196"/>
      <c r="D92" s="197" t="s">
        <v>180</v>
      </c>
      <c r="E92" s="198" t="s">
        <v>79</v>
      </c>
      <c r="F92" s="199" t="s">
        <v>1646</v>
      </c>
      <c r="G92" s="196"/>
      <c r="H92" s="198" t="s">
        <v>79</v>
      </c>
      <c r="I92" s="200"/>
      <c r="J92" s="196"/>
      <c r="K92" s="196"/>
      <c r="L92" s="201"/>
      <c r="M92" s="202"/>
      <c r="N92" s="203"/>
      <c r="O92" s="203"/>
      <c r="P92" s="203"/>
      <c r="Q92" s="203"/>
      <c r="R92" s="203"/>
      <c r="S92" s="203"/>
      <c r="T92" s="204"/>
      <c r="AT92" s="205" t="s">
        <v>180</v>
      </c>
      <c r="AU92" s="205" t="s">
        <v>90</v>
      </c>
      <c r="AV92" s="13" t="s">
        <v>88</v>
      </c>
      <c r="AW92" s="13" t="s">
        <v>42</v>
      </c>
      <c r="AX92" s="13" t="s">
        <v>81</v>
      </c>
      <c r="AY92" s="205" t="s">
        <v>171</v>
      </c>
    </row>
    <row r="93" spans="1:65" s="14" customFormat="1" x14ac:dyDescent="0.2">
      <c r="B93" s="206"/>
      <c r="C93" s="207"/>
      <c r="D93" s="197" t="s">
        <v>180</v>
      </c>
      <c r="E93" s="208" t="s">
        <v>79</v>
      </c>
      <c r="F93" s="209" t="s">
        <v>1647</v>
      </c>
      <c r="G93" s="207"/>
      <c r="H93" s="210">
        <v>19.239999999999998</v>
      </c>
      <c r="I93" s="211"/>
      <c r="J93" s="207"/>
      <c r="K93" s="207"/>
      <c r="L93" s="212"/>
      <c r="M93" s="213"/>
      <c r="N93" s="214"/>
      <c r="O93" s="214"/>
      <c r="P93" s="214"/>
      <c r="Q93" s="214"/>
      <c r="R93" s="214"/>
      <c r="S93" s="214"/>
      <c r="T93" s="215"/>
      <c r="AT93" s="216" t="s">
        <v>180</v>
      </c>
      <c r="AU93" s="216" t="s">
        <v>90</v>
      </c>
      <c r="AV93" s="14" t="s">
        <v>90</v>
      </c>
      <c r="AW93" s="14" t="s">
        <v>42</v>
      </c>
      <c r="AX93" s="14" t="s">
        <v>81</v>
      </c>
      <c r="AY93" s="216" t="s">
        <v>171</v>
      </c>
    </row>
    <row r="94" spans="1:65" s="14" customFormat="1" x14ac:dyDescent="0.2">
      <c r="B94" s="206"/>
      <c r="C94" s="207"/>
      <c r="D94" s="197" t="s">
        <v>180</v>
      </c>
      <c r="E94" s="208" t="s">
        <v>79</v>
      </c>
      <c r="F94" s="209" t="s">
        <v>1648</v>
      </c>
      <c r="G94" s="207"/>
      <c r="H94" s="210">
        <v>91.98</v>
      </c>
      <c r="I94" s="211"/>
      <c r="J94" s="207"/>
      <c r="K94" s="207"/>
      <c r="L94" s="212"/>
      <c r="M94" s="213"/>
      <c r="N94" s="214"/>
      <c r="O94" s="214"/>
      <c r="P94" s="214"/>
      <c r="Q94" s="214"/>
      <c r="R94" s="214"/>
      <c r="S94" s="214"/>
      <c r="T94" s="215"/>
      <c r="AT94" s="216" t="s">
        <v>180</v>
      </c>
      <c r="AU94" s="216" t="s">
        <v>90</v>
      </c>
      <c r="AV94" s="14" t="s">
        <v>90</v>
      </c>
      <c r="AW94" s="14" t="s">
        <v>42</v>
      </c>
      <c r="AX94" s="14" t="s">
        <v>81</v>
      </c>
      <c r="AY94" s="216" t="s">
        <v>171</v>
      </c>
    </row>
    <row r="95" spans="1:65" s="14" customFormat="1" x14ac:dyDescent="0.2">
      <c r="B95" s="206"/>
      <c r="C95" s="207"/>
      <c r="D95" s="197" t="s">
        <v>180</v>
      </c>
      <c r="E95" s="208" t="s">
        <v>79</v>
      </c>
      <c r="F95" s="209" t="s">
        <v>1649</v>
      </c>
      <c r="G95" s="207"/>
      <c r="H95" s="210">
        <v>9.3810000000000002</v>
      </c>
      <c r="I95" s="211"/>
      <c r="J95" s="207"/>
      <c r="K95" s="207"/>
      <c r="L95" s="212"/>
      <c r="M95" s="213"/>
      <c r="N95" s="214"/>
      <c r="O95" s="214"/>
      <c r="P95" s="214"/>
      <c r="Q95" s="214"/>
      <c r="R95" s="214"/>
      <c r="S95" s="214"/>
      <c r="T95" s="215"/>
      <c r="AT95" s="216" t="s">
        <v>180</v>
      </c>
      <c r="AU95" s="216" t="s">
        <v>90</v>
      </c>
      <c r="AV95" s="14" t="s">
        <v>90</v>
      </c>
      <c r="AW95" s="14" t="s">
        <v>42</v>
      </c>
      <c r="AX95" s="14" t="s">
        <v>81</v>
      </c>
      <c r="AY95" s="216" t="s">
        <v>171</v>
      </c>
    </row>
    <row r="96" spans="1:65" s="15" customFormat="1" x14ac:dyDescent="0.2">
      <c r="B96" s="217"/>
      <c r="C96" s="218"/>
      <c r="D96" s="197" t="s">
        <v>180</v>
      </c>
      <c r="E96" s="219" t="s">
        <v>79</v>
      </c>
      <c r="F96" s="220" t="s">
        <v>183</v>
      </c>
      <c r="G96" s="218"/>
      <c r="H96" s="221">
        <v>120.601</v>
      </c>
      <c r="I96" s="222"/>
      <c r="J96" s="218"/>
      <c r="K96" s="218"/>
      <c r="L96" s="223"/>
      <c r="M96" s="224"/>
      <c r="N96" s="225"/>
      <c r="O96" s="225"/>
      <c r="P96" s="225"/>
      <c r="Q96" s="225"/>
      <c r="R96" s="225"/>
      <c r="S96" s="225"/>
      <c r="T96" s="226"/>
      <c r="AT96" s="227" t="s">
        <v>180</v>
      </c>
      <c r="AU96" s="227" t="s">
        <v>90</v>
      </c>
      <c r="AV96" s="15" t="s">
        <v>178</v>
      </c>
      <c r="AW96" s="15" t="s">
        <v>42</v>
      </c>
      <c r="AX96" s="15" t="s">
        <v>88</v>
      </c>
      <c r="AY96" s="227" t="s">
        <v>171</v>
      </c>
    </row>
    <row r="97" spans="1:65" s="12" customFormat="1" ht="22.9" customHeight="1" x14ac:dyDescent="0.2">
      <c r="B97" s="166"/>
      <c r="C97" s="167"/>
      <c r="D97" s="168" t="s">
        <v>80</v>
      </c>
      <c r="E97" s="180" t="s">
        <v>178</v>
      </c>
      <c r="F97" s="180" t="s">
        <v>277</v>
      </c>
      <c r="G97" s="167"/>
      <c r="H97" s="167"/>
      <c r="I97" s="170"/>
      <c r="J97" s="181">
        <f>BK97</f>
        <v>0</v>
      </c>
      <c r="K97" s="167"/>
      <c r="L97" s="172"/>
      <c r="M97" s="173"/>
      <c r="N97" s="174"/>
      <c r="O97" s="174"/>
      <c r="P97" s="175">
        <f>SUM(P98:P103)</f>
        <v>0</v>
      </c>
      <c r="Q97" s="174"/>
      <c r="R97" s="175">
        <f>SUM(R98:R103)</f>
        <v>2.6868100900000003</v>
      </c>
      <c r="S97" s="174"/>
      <c r="T97" s="176">
        <f>SUM(T98:T103)</f>
        <v>0</v>
      </c>
      <c r="AR97" s="177" t="s">
        <v>88</v>
      </c>
      <c r="AT97" s="178" t="s">
        <v>80</v>
      </c>
      <c r="AU97" s="178" t="s">
        <v>88</v>
      </c>
      <c r="AY97" s="177" t="s">
        <v>171</v>
      </c>
      <c r="BK97" s="179">
        <f>SUM(BK98:BK103)</f>
        <v>0</v>
      </c>
    </row>
    <row r="98" spans="1:65" s="2" customFormat="1" ht="24.2" customHeight="1" x14ac:dyDescent="0.2">
      <c r="A98" s="37"/>
      <c r="B98" s="38"/>
      <c r="C98" s="182" t="s">
        <v>90</v>
      </c>
      <c r="D98" s="182" t="s">
        <v>173</v>
      </c>
      <c r="E98" s="183" t="s">
        <v>288</v>
      </c>
      <c r="F98" s="184" t="s">
        <v>289</v>
      </c>
      <c r="G98" s="185" t="s">
        <v>119</v>
      </c>
      <c r="H98" s="186">
        <v>1.2190000000000001</v>
      </c>
      <c r="I98" s="187"/>
      <c r="J98" s="188">
        <f>ROUND(I98*H98,2)</f>
        <v>0</v>
      </c>
      <c r="K98" s="184" t="s">
        <v>196</v>
      </c>
      <c r="L98" s="42"/>
      <c r="M98" s="189" t="s">
        <v>79</v>
      </c>
      <c r="N98" s="190" t="s">
        <v>51</v>
      </c>
      <c r="O98" s="67"/>
      <c r="P98" s="191">
        <f>O98*H98</f>
        <v>0</v>
      </c>
      <c r="Q98" s="191">
        <v>2.20411</v>
      </c>
      <c r="R98" s="191">
        <f>Q98*H98</f>
        <v>2.6868100900000003</v>
      </c>
      <c r="S98" s="191">
        <v>0</v>
      </c>
      <c r="T98" s="192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193" t="s">
        <v>178</v>
      </c>
      <c r="AT98" s="193" t="s">
        <v>173</v>
      </c>
      <c r="AU98" s="193" t="s">
        <v>90</v>
      </c>
      <c r="AY98" s="19" t="s">
        <v>171</v>
      </c>
      <c r="BE98" s="194">
        <f>IF(N98="základní",J98,0)</f>
        <v>0</v>
      </c>
      <c r="BF98" s="194">
        <f>IF(N98="snížená",J98,0)</f>
        <v>0</v>
      </c>
      <c r="BG98" s="194">
        <f>IF(N98="zákl. přenesená",J98,0)</f>
        <v>0</v>
      </c>
      <c r="BH98" s="194">
        <f>IF(N98="sníž. přenesená",J98,0)</f>
        <v>0</v>
      </c>
      <c r="BI98" s="194">
        <f>IF(N98="nulová",J98,0)</f>
        <v>0</v>
      </c>
      <c r="BJ98" s="19" t="s">
        <v>88</v>
      </c>
      <c r="BK98" s="194">
        <f>ROUND(I98*H98,2)</f>
        <v>0</v>
      </c>
      <c r="BL98" s="19" t="s">
        <v>178</v>
      </c>
      <c r="BM98" s="193" t="s">
        <v>1650</v>
      </c>
    </row>
    <row r="99" spans="1:65" s="2" customFormat="1" x14ac:dyDescent="0.2">
      <c r="A99" s="37"/>
      <c r="B99" s="38"/>
      <c r="C99" s="39"/>
      <c r="D99" s="228" t="s">
        <v>198</v>
      </c>
      <c r="E99" s="39"/>
      <c r="F99" s="229" t="s">
        <v>291</v>
      </c>
      <c r="G99" s="39"/>
      <c r="H99" s="39"/>
      <c r="I99" s="230"/>
      <c r="J99" s="39"/>
      <c r="K99" s="39"/>
      <c r="L99" s="42"/>
      <c r="M99" s="231"/>
      <c r="N99" s="232"/>
      <c r="O99" s="67"/>
      <c r="P99" s="67"/>
      <c r="Q99" s="67"/>
      <c r="R99" s="67"/>
      <c r="S99" s="67"/>
      <c r="T99" s="68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9" t="s">
        <v>198</v>
      </c>
      <c r="AU99" s="19" t="s">
        <v>90</v>
      </c>
    </row>
    <row r="100" spans="1:65" s="13" customFormat="1" x14ac:dyDescent="0.2">
      <c r="B100" s="195"/>
      <c r="C100" s="196"/>
      <c r="D100" s="197" t="s">
        <v>180</v>
      </c>
      <c r="E100" s="198" t="s">
        <v>79</v>
      </c>
      <c r="F100" s="199" t="s">
        <v>1645</v>
      </c>
      <c r="G100" s="196"/>
      <c r="H100" s="198" t="s">
        <v>79</v>
      </c>
      <c r="I100" s="200"/>
      <c r="J100" s="196"/>
      <c r="K100" s="196"/>
      <c r="L100" s="201"/>
      <c r="M100" s="202"/>
      <c r="N100" s="203"/>
      <c r="O100" s="203"/>
      <c r="P100" s="203"/>
      <c r="Q100" s="203"/>
      <c r="R100" s="203"/>
      <c r="S100" s="203"/>
      <c r="T100" s="204"/>
      <c r="AT100" s="205" t="s">
        <v>180</v>
      </c>
      <c r="AU100" s="205" t="s">
        <v>90</v>
      </c>
      <c r="AV100" s="13" t="s">
        <v>88</v>
      </c>
      <c r="AW100" s="13" t="s">
        <v>42</v>
      </c>
      <c r="AX100" s="13" t="s">
        <v>81</v>
      </c>
      <c r="AY100" s="205" t="s">
        <v>171</v>
      </c>
    </row>
    <row r="101" spans="1:65" s="13" customFormat="1" x14ac:dyDescent="0.2">
      <c r="B101" s="195"/>
      <c r="C101" s="196"/>
      <c r="D101" s="197" t="s">
        <v>180</v>
      </c>
      <c r="E101" s="198" t="s">
        <v>79</v>
      </c>
      <c r="F101" s="199" t="s">
        <v>1651</v>
      </c>
      <c r="G101" s="196"/>
      <c r="H101" s="198" t="s">
        <v>79</v>
      </c>
      <c r="I101" s="200"/>
      <c r="J101" s="196"/>
      <c r="K101" s="196"/>
      <c r="L101" s="201"/>
      <c r="M101" s="202"/>
      <c r="N101" s="203"/>
      <c r="O101" s="203"/>
      <c r="P101" s="203"/>
      <c r="Q101" s="203"/>
      <c r="R101" s="203"/>
      <c r="S101" s="203"/>
      <c r="T101" s="204"/>
      <c r="AT101" s="205" t="s">
        <v>180</v>
      </c>
      <c r="AU101" s="205" t="s">
        <v>90</v>
      </c>
      <c r="AV101" s="13" t="s">
        <v>88</v>
      </c>
      <c r="AW101" s="13" t="s">
        <v>42</v>
      </c>
      <c r="AX101" s="13" t="s">
        <v>81</v>
      </c>
      <c r="AY101" s="205" t="s">
        <v>171</v>
      </c>
    </row>
    <row r="102" spans="1:65" s="14" customFormat="1" x14ac:dyDescent="0.2">
      <c r="B102" s="206"/>
      <c r="C102" s="207"/>
      <c r="D102" s="197" t="s">
        <v>180</v>
      </c>
      <c r="E102" s="208" t="s">
        <v>79</v>
      </c>
      <c r="F102" s="209" t="s">
        <v>1652</v>
      </c>
      <c r="G102" s="207"/>
      <c r="H102" s="210">
        <v>1.2190000000000001</v>
      </c>
      <c r="I102" s="211"/>
      <c r="J102" s="207"/>
      <c r="K102" s="207"/>
      <c r="L102" s="212"/>
      <c r="M102" s="213"/>
      <c r="N102" s="214"/>
      <c r="O102" s="214"/>
      <c r="P102" s="214"/>
      <c r="Q102" s="214"/>
      <c r="R102" s="214"/>
      <c r="S102" s="214"/>
      <c r="T102" s="215"/>
      <c r="AT102" s="216" t="s">
        <v>180</v>
      </c>
      <c r="AU102" s="216" t="s">
        <v>90</v>
      </c>
      <c r="AV102" s="14" t="s">
        <v>90</v>
      </c>
      <c r="AW102" s="14" t="s">
        <v>42</v>
      </c>
      <c r="AX102" s="14" t="s">
        <v>81</v>
      </c>
      <c r="AY102" s="216" t="s">
        <v>171</v>
      </c>
    </row>
    <row r="103" spans="1:65" s="15" customFormat="1" x14ac:dyDescent="0.2">
      <c r="B103" s="217"/>
      <c r="C103" s="218"/>
      <c r="D103" s="197" t="s">
        <v>180</v>
      </c>
      <c r="E103" s="219" t="s">
        <v>79</v>
      </c>
      <c r="F103" s="220" t="s">
        <v>183</v>
      </c>
      <c r="G103" s="218"/>
      <c r="H103" s="221">
        <v>1.2190000000000001</v>
      </c>
      <c r="I103" s="222"/>
      <c r="J103" s="218"/>
      <c r="K103" s="218"/>
      <c r="L103" s="223"/>
      <c r="M103" s="224"/>
      <c r="N103" s="225"/>
      <c r="O103" s="225"/>
      <c r="P103" s="225"/>
      <c r="Q103" s="225"/>
      <c r="R103" s="225"/>
      <c r="S103" s="225"/>
      <c r="T103" s="226"/>
      <c r="AT103" s="227" t="s">
        <v>180</v>
      </c>
      <c r="AU103" s="227" t="s">
        <v>90</v>
      </c>
      <c r="AV103" s="15" t="s">
        <v>178</v>
      </c>
      <c r="AW103" s="15" t="s">
        <v>42</v>
      </c>
      <c r="AX103" s="15" t="s">
        <v>88</v>
      </c>
      <c r="AY103" s="227" t="s">
        <v>171</v>
      </c>
    </row>
    <row r="104" spans="1:65" s="12" customFormat="1" ht="22.9" customHeight="1" x14ac:dyDescent="0.2">
      <c r="B104" s="166"/>
      <c r="C104" s="167"/>
      <c r="D104" s="168" t="s">
        <v>80</v>
      </c>
      <c r="E104" s="180" t="s">
        <v>205</v>
      </c>
      <c r="F104" s="180" t="s">
        <v>341</v>
      </c>
      <c r="G104" s="167"/>
      <c r="H104" s="167"/>
      <c r="I104" s="170"/>
      <c r="J104" s="181">
        <f>BK104</f>
        <v>0</v>
      </c>
      <c r="K104" s="167"/>
      <c r="L104" s="172"/>
      <c r="M104" s="173"/>
      <c r="N104" s="174"/>
      <c r="O104" s="174"/>
      <c r="P104" s="175">
        <f>SUM(P105:P115)</f>
        <v>0</v>
      </c>
      <c r="Q104" s="174"/>
      <c r="R104" s="175">
        <f>SUM(R105:R115)</f>
        <v>0</v>
      </c>
      <c r="S104" s="174"/>
      <c r="T104" s="176">
        <f>SUM(T105:T115)</f>
        <v>39.24</v>
      </c>
      <c r="AR104" s="177" t="s">
        <v>88</v>
      </c>
      <c r="AT104" s="178" t="s">
        <v>80</v>
      </c>
      <c r="AU104" s="178" t="s">
        <v>88</v>
      </c>
      <c r="AY104" s="177" t="s">
        <v>171</v>
      </c>
      <c r="BK104" s="179">
        <f>SUM(BK105:BK115)</f>
        <v>0</v>
      </c>
    </row>
    <row r="105" spans="1:65" s="2" customFormat="1" ht="16.5" customHeight="1" x14ac:dyDescent="0.2">
      <c r="A105" s="37"/>
      <c r="B105" s="38"/>
      <c r="C105" s="182" t="s">
        <v>193</v>
      </c>
      <c r="D105" s="182" t="s">
        <v>173</v>
      </c>
      <c r="E105" s="183" t="s">
        <v>1653</v>
      </c>
      <c r="F105" s="184" t="s">
        <v>1654</v>
      </c>
      <c r="G105" s="185" t="s">
        <v>119</v>
      </c>
      <c r="H105" s="186">
        <v>109</v>
      </c>
      <c r="I105" s="187"/>
      <c r="J105" s="188">
        <f>ROUND(I105*H105,2)</f>
        <v>0</v>
      </c>
      <c r="K105" s="184" t="s">
        <v>177</v>
      </c>
      <c r="L105" s="42"/>
      <c r="M105" s="189" t="s">
        <v>79</v>
      </c>
      <c r="N105" s="190" t="s">
        <v>51</v>
      </c>
      <c r="O105" s="67"/>
      <c r="P105" s="191">
        <f>O105*H105</f>
        <v>0</v>
      </c>
      <c r="Q105" s="191">
        <v>0</v>
      </c>
      <c r="R105" s="191">
        <f>Q105*H105</f>
        <v>0</v>
      </c>
      <c r="S105" s="191">
        <v>0.36</v>
      </c>
      <c r="T105" s="192">
        <f>S105*H105</f>
        <v>39.24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193" t="s">
        <v>178</v>
      </c>
      <c r="AT105" s="193" t="s">
        <v>173</v>
      </c>
      <c r="AU105" s="193" t="s">
        <v>90</v>
      </c>
      <c r="AY105" s="19" t="s">
        <v>171</v>
      </c>
      <c r="BE105" s="194">
        <f>IF(N105="základní",J105,0)</f>
        <v>0</v>
      </c>
      <c r="BF105" s="194">
        <f>IF(N105="snížená",J105,0)</f>
        <v>0</v>
      </c>
      <c r="BG105" s="194">
        <f>IF(N105="zákl. přenesená",J105,0)</f>
        <v>0</v>
      </c>
      <c r="BH105" s="194">
        <f>IF(N105="sníž. přenesená",J105,0)</f>
        <v>0</v>
      </c>
      <c r="BI105" s="194">
        <f>IF(N105="nulová",J105,0)</f>
        <v>0</v>
      </c>
      <c r="BJ105" s="19" t="s">
        <v>88</v>
      </c>
      <c r="BK105" s="194">
        <f>ROUND(I105*H105,2)</f>
        <v>0</v>
      </c>
      <c r="BL105" s="19" t="s">
        <v>178</v>
      </c>
      <c r="BM105" s="193" t="s">
        <v>1655</v>
      </c>
    </row>
    <row r="106" spans="1:65" s="13" customFormat="1" x14ac:dyDescent="0.2">
      <c r="B106" s="195"/>
      <c r="C106" s="196"/>
      <c r="D106" s="197" t="s">
        <v>180</v>
      </c>
      <c r="E106" s="198" t="s">
        <v>79</v>
      </c>
      <c r="F106" s="199" t="s">
        <v>1645</v>
      </c>
      <c r="G106" s="196"/>
      <c r="H106" s="198" t="s">
        <v>79</v>
      </c>
      <c r="I106" s="200"/>
      <c r="J106" s="196"/>
      <c r="K106" s="196"/>
      <c r="L106" s="201"/>
      <c r="M106" s="202"/>
      <c r="N106" s="203"/>
      <c r="O106" s="203"/>
      <c r="P106" s="203"/>
      <c r="Q106" s="203"/>
      <c r="R106" s="203"/>
      <c r="S106" s="203"/>
      <c r="T106" s="204"/>
      <c r="AT106" s="205" t="s">
        <v>180</v>
      </c>
      <c r="AU106" s="205" t="s">
        <v>90</v>
      </c>
      <c r="AV106" s="13" t="s">
        <v>88</v>
      </c>
      <c r="AW106" s="13" t="s">
        <v>42</v>
      </c>
      <c r="AX106" s="13" t="s">
        <v>81</v>
      </c>
      <c r="AY106" s="205" t="s">
        <v>171</v>
      </c>
    </row>
    <row r="107" spans="1:65" s="14" customFormat="1" x14ac:dyDescent="0.2">
      <c r="B107" s="206"/>
      <c r="C107" s="207"/>
      <c r="D107" s="197" t="s">
        <v>180</v>
      </c>
      <c r="E107" s="208" t="s">
        <v>79</v>
      </c>
      <c r="F107" s="209" t="s">
        <v>1656</v>
      </c>
      <c r="G107" s="207"/>
      <c r="H107" s="210">
        <v>109</v>
      </c>
      <c r="I107" s="211"/>
      <c r="J107" s="207"/>
      <c r="K107" s="207"/>
      <c r="L107" s="212"/>
      <c r="M107" s="213"/>
      <c r="N107" s="214"/>
      <c r="O107" s="214"/>
      <c r="P107" s="214"/>
      <c r="Q107" s="214"/>
      <c r="R107" s="214"/>
      <c r="S107" s="214"/>
      <c r="T107" s="215"/>
      <c r="AT107" s="216" t="s">
        <v>180</v>
      </c>
      <c r="AU107" s="216" t="s">
        <v>90</v>
      </c>
      <c r="AV107" s="14" t="s">
        <v>90</v>
      </c>
      <c r="AW107" s="14" t="s">
        <v>42</v>
      </c>
      <c r="AX107" s="14" t="s">
        <v>81</v>
      </c>
      <c r="AY107" s="216" t="s">
        <v>171</v>
      </c>
    </row>
    <row r="108" spans="1:65" s="15" customFormat="1" x14ac:dyDescent="0.2">
      <c r="B108" s="217"/>
      <c r="C108" s="218"/>
      <c r="D108" s="197" t="s">
        <v>180</v>
      </c>
      <c r="E108" s="219" t="s">
        <v>79</v>
      </c>
      <c r="F108" s="220" t="s">
        <v>183</v>
      </c>
      <c r="G108" s="218"/>
      <c r="H108" s="221">
        <v>109</v>
      </c>
      <c r="I108" s="222"/>
      <c r="J108" s="218"/>
      <c r="K108" s="218"/>
      <c r="L108" s="223"/>
      <c r="M108" s="224"/>
      <c r="N108" s="225"/>
      <c r="O108" s="225"/>
      <c r="P108" s="225"/>
      <c r="Q108" s="225"/>
      <c r="R108" s="225"/>
      <c r="S108" s="225"/>
      <c r="T108" s="226"/>
      <c r="AT108" s="227" t="s">
        <v>180</v>
      </c>
      <c r="AU108" s="227" t="s">
        <v>90</v>
      </c>
      <c r="AV108" s="15" t="s">
        <v>178</v>
      </c>
      <c r="AW108" s="15" t="s">
        <v>42</v>
      </c>
      <c r="AX108" s="15" t="s">
        <v>88</v>
      </c>
      <c r="AY108" s="227" t="s">
        <v>171</v>
      </c>
    </row>
    <row r="109" spans="1:65" s="2" customFormat="1" ht="24.2" customHeight="1" x14ac:dyDescent="0.2">
      <c r="A109" s="37"/>
      <c r="B109" s="38"/>
      <c r="C109" s="182" t="s">
        <v>178</v>
      </c>
      <c r="D109" s="182" t="s">
        <v>173</v>
      </c>
      <c r="E109" s="183" t="s">
        <v>1657</v>
      </c>
      <c r="F109" s="184" t="s">
        <v>1658</v>
      </c>
      <c r="G109" s="185" t="s">
        <v>119</v>
      </c>
      <c r="H109" s="186">
        <v>149.25299999999999</v>
      </c>
      <c r="I109" s="187"/>
      <c r="J109" s="188">
        <f>ROUND(I109*H109,2)</f>
        <v>0</v>
      </c>
      <c r="K109" s="184" t="s">
        <v>196</v>
      </c>
      <c r="L109" s="42"/>
      <c r="M109" s="189" t="s">
        <v>79</v>
      </c>
      <c r="N109" s="190" t="s">
        <v>51</v>
      </c>
      <c r="O109" s="67"/>
      <c r="P109" s="191">
        <f>O109*H109</f>
        <v>0</v>
      </c>
      <c r="Q109" s="191">
        <v>0</v>
      </c>
      <c r="R109" s="191">
        <f>Q109*H109</f>
        <v>0</v>
      </c>
      <c r="S109" s="191">
        <v>0</v>
      </c>
      <c r="T109" s="192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193" t="s">
        <v>178</v>
      </c>
      <c r="AT109" s="193" t="s">
        <v>173</v>
      </c>
      <c r="AU109" s="193" t="s">
        <v>90</v>
      </c>
      <c r="AY109" s="19" t="s">
        <v>171</v>
      </c>
      <c r="BE109" s="194">
        <f>IF(N109="základní",J109,0)</f>
        <v>0</v>
      </c>
      <c r="BF109" s="194">
        <f>IF(N109="snížená",J109,0)</f>
        <v>0</v>
      </c>
      <c r="BG109" s="194">
        <f>IF(N109="zákl. přenesená",J109,0)</f>
        <v>0</v>
      </c>
      <c r="BH109" s="194">
        <f>IF(N109="sníž. přenesená",J109,0)</f>
        <v>0</v>
      </c>
      <c r="BI109" s="194">
        <f>IF(N109="nulová",J109,0)</f>
        <v>0</v>
      </c>
      <c r="BJ109" s="19" t="s">
        <v>88</v>
      </c>
      <c r="BK109" s="194">
        <f>ROUND(I109*H109,2)</f>
        <v>0</v>
      </c>
      <c r="BL109" s="19" t="s">
        <v>178</v>
      </c>
      <c r="BM109" s="193" t="s">
        <v>1659</v>
      </c>
    </row>
    <row r="110" spans="1:65" s="2" customFormat="1" x14ac:dyDescent="0.2">
      <c r="A110" s="37"/>
      <c r="B110" s="38"/>
      <c r="C110" s="39"/>
      <c r="D110" s="228" t="s">
        <v>198</v>
      </c>
      <c r="E110" s="39"/>
      <c r="F110" s="229" t="s">
        <v>1660</v>
      </c>
      <c r="G110" s="39"/>
      <c r="H110" s="39"/>
      <c r="I110" s="230"/>
      <c r="J110" s="39"/>
      <c r="K110" s="39"/>
      <c r="L110" s="42"/>
      <c r="M110" s="231"/>
      <c r="N110" s="232"/>
      <c r="O110" s="67"/>
      <c r="P110" s="67"/>
      <c r="Q110" s="67"/>
      <c r="R110" s="67"/>
      <c r="S110" s="67"/>
      <c r="T110" s="68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T110" s="19" t="s">
        <v>198</v>
      </c>
      <c r="AU110" s="19" t="s">
        <v>90</v>
      </c>
    </row>
    <row r="111" spans="1:65" s="13" customFormat="1" x14ac:dyDescent="0.2">
      <c r="B111" s="195"/>
      <c r="C111" s="196"/>
      <c r="D111" s="197" t="s">
        <v>180</v>
      </c>
      <c r="E111" s="198" t="s">
        <v>79</v>
      </c>
      <c r="F111" s="199" t="s">
        <v>1645</v>
      </c>
      <c r="G111" s="196"/>
      <c r="H111" s="198" t="s">
        <v>79</v>
      </c>
      <c r="I111" s="200"/>
      <c r="J111" s="196"/>
      <c r="K111" s="196"/>
      <c r="L111" s="201"/>
      <c r="M111" s="202"/>
      <c r="N111" s="203"/>
      <c r="O111" s="203"/>
      <c r="P111" s="203"/>
      <c r="Q111" s="203"/>
      <c r="R111" s="203"/>
      <c r="S111" s="203"/>
      <c r="T111" s="204"/>
      <c r="AT111" s="205" t="s">
        <v>180</v>
      </c>
      <c r="AU111" s="205" t="s">
        <v>90</v>
      </c>
      <c r="AV111" s="13" t="s">
        <v>88</v>
      </c>
      <c r="AW111" s="13" t="s">
        <v>42</v>
      </c>
      <c r="AX111" s="13" t="s">
        <v>81</v>
      </c>
      <c r="AY111" s="205" t="s">
        <v>171</v>
      </c>
    </row>
    <row r="112" spans="1:65" s="14" customFormat="1" x14ac:dyDescent="0.2">
      <c r="B112" s="206"/>
      <c r="C112" s="207"/>
      <c r="D112" s="197" t="s">
        <v>180</v>
      </c>
      <c r="E112" s="208" t="s">
        <v>79</v>
      </c>
      <c r="F112" s="209" t="s">
        <v>1661</v>
      </c>
      <c r="G112" s="207"/>
      <c r="H112" s="210">
        <v>97.281999999999996</v>
      </c>
      <c r="I112" s="211"/>
      <c r="J112" s="207"/>
      <c r="K112" s="207"/>
      <c r="L112" s="212"/>
      <c r="M112" s="213"/>
      <c r="N112" s="214"/>
      <c r="O112" s="214"/>
      <c r="P112" s="214"/>
      <c r="Q112" s="214"/>
      <c r="R112" s="214"/>
      <c r="S112" s="214"/>
      <c r="T112" s="215"/>
      <c r="AT112" s="216" t="s">
        <v>180</v>
      </c>
      <c r="AU112" s="216" t="s">
        <v>90</v>
      </c>
      <c r="AV112" s="14" t="s">
        <v>90</v>
      </c>
      <c r="AW112" s="14" t="s">
        <v>42</v>
      </c>
      <c r="AX112" s="14" t="s">
        <v>81</v>
      </c>
      <c r="AY112" s="216" t="s">
        <v>171</v>
      </c>
    </row>
    <row r="113" spans="1:65" s="14" customFormat="1" x14ac:dyDescent="0.2">
      <c r="B113" s="206"/>
      <c r="C113" s="207"/>
      <c r="D113" s="197" t="s">
        <v>180</v>
      </c>
      <c r="E113" s="208" t="s">
        <v>79</v>
      </c>
      <c r="F113" s="209" t="s">
        <v>1662</v>
      </c>
      <c r="G113" s="207"/>
      <c r="H113" s="210">
        <v>1.9710000000000001</v>
      </c>
      <c r="I113" s="211"/>
      <c r="J113" s="207"/>
      <c r="K113" s="207"/>
      <c r="L113" s="212"/>
      <c r="M113" s="213"/>
      <c r="N113" s="214"/>
      <c r="O113" s="214"/>
      <c r="P113" s="214"/>
      <c r="Q113" s="214"/>
      <c r="R113" s="214"/>
      <c r="S113" s="214"/>
      <c r="T113" s="215"/>
      <c r="AT113" s="216" t="s">
        <v>180</v>
      </c>
      <c r="AU113" s="216" t="s">
        <v>90</v>
      </c>
      <c r="AV113" s="14" t="s">
        <v>90</v>
      </c>
      <c r="AW113" s="14" t="s">
        <v>42</v>
      </c>
      <c r="AX113" s="14" t="s">
        <v>81</v>
      </c>
      <c r="AY113" s="216" t="s">
        <v>171</v>
      </c>
    </row>
    <row r="114" spans="1:65" s="14" customFormat="1" x14ac:dyDescent="0.2">
      <c r="B114" s="206"/>
      <c r="C114" s="207"/>
      <c r="D114" s="197" t="s">
        <v>180</v>
      </c>
      <c r="E114" s="208" t="s">
        <v>79</v>
      </c>
      <c r="F114" s="209" t="s">
        <v>1663</v>
      </c>
      <c r="G114" s="207"/>
      <c r="H114" s="210">
        <v>50</v>
      </c>
      <c r="I114" s="211"/>
      <c r="J114" s="207"/>
      <c r="K114" s="207"/>
      <c r="L114" s="212"/>
      <c r="M114" s="213"/>
      <c r="N114" s="214"/>
      <c r="O114" s="214"/>
      <c r="P114" s="214"/>
      <c r="Q114" s="214"/>
      <c r="R114" s="214"/>
      <c r="S114" s="214"/>
      <c r="T114" s="215"/>
      <c r="AT114" s="216" t="s">
        <v>180</v>
      </c>
      <c r="AU114" s="216" t="s">
        <v>90</v>
      </c>
      <c r="AV114" s="14" t="s">
        <v>90</v>
      </c>
      <c r="AW114" s="14" t="s">
        <v>42</v>
      </c>
      <c r="AX114" s="14" t="s">
        <v>81</v>
      </c>
      <c r="AY114" s="216" t="s">
        <v>171</v>
      </c>
    </row>
    <row r="115" spans="1:65" s="15" customFormat="1" x14ac:dyDescent="0.2">
      <c r="B115" s="217"/>
      <c r="C115" s="218"/>
      <c r="D115" s="197" t="s">
        <v>180</v>
      </c>
      <c r="E115" s="219" t="s">
        <v>79</v>
      </c>
      <c r="F115" s="220" t="s">
        <v>183</v>
      </c>
      <c r="G115" s="218"/>
      <c r="H115" s="221">
        <v>149.25299999999999</v>
      </c>
      <c r="I115" s="222"/>
      <c r="J115" s="218"/>
      <c r="K115" s="218"/>
      <c r="L115" s="223"/>
      <c r="M115" s="224"/>
      <c r="N115" s="225"/>
      <c r="O115" s="225"/>
      <c r="P115" s="225"/>
      <c r="Q115" s="225"/>
      <c r="R115" s="225"/>
      <c r="S115" s="225"/>
      <c r="T115" s="226"/>
      <c r="AT115" s="227" t="s">
        <v>180</v>
      </c>
      <c r="AU115" s="227" t="s">
        <v>90</v>
      </c>
      <c r="AV115" s="15" t="s">
        <v>178</v>
      </c>
      <c r="AW115" s="15" t="s">
        <v>42</v>
      </c>
      <c r="AX115" s="15" t="s">
        <v>88</v>
      </c>
      <c r="AY115" s="227" t="s">
        <v>171</v>
      </c>
    </row>
    <row r="116" spans="1:65" s="12" customFormat="1" ht="22.9" customHeight="1" x14ac:dyDescent="0.2">
      <c r="B116" s="166"/>
      <c r="C116" s="167"/>
      <c r="D116" s="168" t="s">
        <v>80</v>
      </c>
      <c r="E116" s="180" t="s">
        <v>621</v>
      </c>
      <c r="F116" s="180" t="s">
        <v>622</v>
      </c>
      <c r="G116" s="167"/>
      <c r="H116" s="167"/>
      <c r="I116" s="170"/>
      <c r="J116" s="181">
        <f>BK116</f>
        <v>0</v>
      </c>
      <c r="K116" s="167"/>
      <c r="L116" s="172"/>
      <c r="M116" s="173"/>
      <c r="N116" s="174"/>
      <c r="O116" s="174"/>
      <c r="P116" s="175">
        <f>SUM(P117:P127)</f>
        <v>0</v>
      </c>
      <c r="Q116" s="174"/>
      <c r="R116" s="175">
        <f>SUM(R117:R127)</f>
        <v>0</v>
      </c>
      <c r="S116" s="174"/>
      <c r="T116" s="176">
        <f>SUM(T117:T127)</f>
        <v>0</v>
      </c>
      <c r="AR116" s="177" t="s">
        <v>88</v>
      </c>
      <c r="AT116" s="178" t="s">
        <v>80</v>
      </c>
      <c r="AU116" s="178" t="s">
        <v>88</v>
      </c>
      <c r="AY116" s="177" t="s">
        <v>171</v>
      </c>
      <c r="BK116" s="179">
        <f>SUM(BK117:BK127)</f>
        <v>0</v>
      </c>
    </row>
    <row r="117" spans="1:65" s="2" customFormat="1" ht="21.75" customHeight="1" x14ac:dyDescent="0.2">
      <c r="A117" s="37"/>
      <c r="B117" s="38"/>
      <c r="C117" s="182" t="s">
        <v>208</v>
      </c>
      <c r="D117" s="182" t="s">
        <v>173</v>
      </c>
      <c r="E117" s="183" t="s">
        <v>640</v>
      </c>
      <c r="F117" s="184" t="s">
        <v>641</v>
      </c>
      <c r="G117" s="185" t="s">
        <v>337</v>
      </c>
      <c r="H117" s="186">
        <v>274.41199999999998</v>
      </c>
      <c r="I117" s="187"/>
      <c r="J117" s="188">
        <f>ROUND(I117*H117,2)</f>
        <v>0</v>
      </c>
      <c r="K117" s="184" t="s">
        <v>177</v>
      </c>
      <c r="L117" s="42"/>
      <c r="M117" s="189" t="s">
        <v>79</v>
      </c>
      <c r="N117" s="190" t="s">
        <v>51</v>
      </c>
      <c r="O117" s="67"/>
      <c r="P117" s="191">
        <f>O117*H117</f>
        <v>0</v>
      </c>
      <c r="Q117" s="191">
        <v>0</v>
      </c>
      <c r="R117" s="191">
        <f>Q117*H117</f>
        <v>0</v>
      </c>
      <c r="S117" s="191">
        <v>0</v>
      </c>
      <c r="T117" s="192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193" t="s">
        <v>178</v>
      </c>
      <c r="AT117" s="193" t="s">
        <v>173</v>
      </c>
      <c r="AU117" s="193" t="s">
        <v>90</v>
      </c>
      <c r="AY117" s="19" t="s">
        <v>171</v>
      </c>
      <c r="BE117" s="194">
        <f>IF(N117="základní",J117,0)</f>
        <v>0</v>
      </c>
      <c r="BF117" s="194">
        <f>IF(N117="snížená",J117,0)</f>
        <v>0</v>
      </c>
      <c r="BG117" s="194">
        <f>IF(N117="zákl. přenesená",J117,0)</f>
        <v>0</v>
      </c>
      <c r="BH117" s="194">
        <f>IF(N117="sníž. přenesená",J117,0)</f>
        <v>0</v>
      </c>
      <c r="BI117" s="194">
        <f>IF(N117="nulová",J117,0)</f>
        <v>0</v>
      </c>
      <c r="BJ117" s="19" t="s">
        <v>88</v>
      </c>
      <c r="BK117" s="194">
        <f>ROUND(I117*H117,2)</f>
        <v>0</v>
      </c>
      <c r="BL117" s="19" t="s">
        <v>178</v>
      </c>
      <c r="BM117" s="193" t="s">
        <v>1664</v>
      </c>
    </row>
    <row r="118" spans="1:65" s="13" customFormat="1" x14ac:dyDescent="0.2">
      <c r="B118" s="195"/>
      <c r="C118" s="196"/>
      <c r="D118" s="197" t="s">
        <v>180</v>
      </c>
      <c r="E118" s="198" t="s">
        <v>79</v>
      </c>
      <c r="F118" s="199" t="s">
        <v>1645</v>
      </c>
      <c r="G118" s="196"/>
      <c r="H118" s="198" t="s">
        <v>79</v>
      </c>
      <c r="I118" s="200"/>
      <c r="J118" s="196"/>
      <c r="K118" s="196"/>
      <c r="L118" s="201"/>
      <c r="M118" s="202"/>
      <c r="N118" s="203"/>
      <c r="O118" s="203"/>
      <c r="P118" s="203"/>
      <c r="Q118" s="203"/>
      <c r="R118" s="203"/>
      <c r="S118" s="203"/>
      <c r="T118" s="204"/>
      <c r="AT118" s="205" t="s">
        <v>180</v>
      </c>
      <c r="AU118" s="205" t="s">
        <v>90</v>
      </c>
      <c r="AV118" s="13" t="s">
        <v>88</v>
      </c>
      <c r="AW118" s="13" t="s">
        <v>42</v>
      </c>
      <c r="AX118" s="13" t="s">
        <v>81</v>
      </c>
      <c r="AY118" s="205" t="s">
        <v>171</v>
      </c>
    </row>
    <row r="119" spans="1:65" s="14" customFormat="1" x14ac:dyDescent="0.2">
      <c r="B119" s="206"/>
      <c r="C119" s="207"/>
      <c r="D119" s="197" t="s">
        <v>180</v>
      </c>
      <c r="E119" s="208" t="s">
        <v>79</v>
      </c>
      <c r="F119" s="209" t="s">
        <v>1665</v>
      </c>
      <c r="G119" s="207"/>
      <c r="H119" s="210">
        <v>39.24</v>
      </c>
      <c r="I119" s="211"/>
      <c r="J119" s="207"/>
      <c r="K119" s="207"/>
      <c r="L119" s="212"/>
      <c r="M119" s="213"/>
      <c r="N119" s="214"/>
      <c r="O119" s="214"/>
      <c r="P119" s="214"/>
      <c r="Q119" s="214"/>
      <c r="R119" s="214"/>
      <c r="S119" s="214"/>
      <c r="T119" s="215"/>
      <c r="AT119" s="216" t="s">
        <v>180</v>
      </c>
      <c r="AU119" s="216" t="s">
        <v>90</v>
      </c>
      <c r="AV119" s="14" t="s">
        <v>90</v>
      </c>
      <c r="AW119" s="14" t="s">
        <v>42</v>
      </c>
      <c r="AX119" s="14" t="s">
        <v>81</v>
      </c>
      <c r="AY119" s="216" t="s">
        <v>171</v>
      </c>
    </row>
    <row r="120" spans="1:65" s="14" customFormat="1" x14ac:dyDescent="0.2">
      <c r="B120" s="206"/>
      <c r="C120" s="207"/>
      <c r="D120" s="197" t="s">
        <v>180</v>
      </c>
      <c r="E120" s="208" t="s">
        <v>79</v>
      </c>
      <c r="F120" s="209" t="s">
        <v>1666</v>
      </c>
      <c r="G120" s="207"/>
      <c r="H120" s="210">
        <v>235.172</v>
      </c>
      <c r="I120" s="211"/>
      <c r="J120" s="207"/>
      <c r="K120" s="207"/>
      <c r="L120" s="212"/>
      <c r="M120" s="213"/>
      <c r="N120" s="214"/>
      <c r="O120" s="214"/>
      <c r="P120" s="214"/>
      <c r="Q120" s="214"/>
      <c r="R120" s="214"/>
      <c r="S120" s="214"/>
      <c r="T120" s="215"/>
      <c r="AT120" s="216" t="s">
        <v>180</v>
      </c>
      <c r="AU120" s="216" t="s">
        <v>90</v>
      </c>
      <c r="AV120" s="14" t="s">
        <v>90</v>
      </c>
      <c r="AW120" s="14" t="s">
        <v>42</v>
      </c>
      <c r="AX120" s="14" t="s">
        <v>81</v>
      </c>
      <c r="AY120" s="216" t="s">
        <v>171</v>
      </c>
    </row>
    <row r="121" spans="1:65" s="15" customFormat="1" x14ac:dyDescent="0.2">
      <c r="B121" s="217"/>
      <c r="C121" s="218"/>
      <c r="D121" s="197" t="s">
        <v>180</v>
      </c>
      <c r="E121" s="219" t="s">
        <v>79</v>
      </c>
      <c r="F121" s="220" t="s">
        <v>183</v>
      </c>
      <c r="G121" s="218"/>
      <c r="H121" s="221">
        <v>274.41199999999998</v>
      </c>
      <c r="I121" s="222"/>
      <c r="J121" s="218"/>
      <c r="K121" s="218"/>
      <c r="L121" s="223"/>
      <c r="M121" s="224"/>
      <c r="N121" s="225"/>
      <c r="O121" s="225"/>
      <c r="P121" s="225"/>
      <c r="Q121" s="225"/>
      <c r="R121" s="225"/>
      <c r="S121" s="225"/>
      <c r="T121" s="226"/>
      <c r="AT121" s="227" t="s">
        <v>180</v>
      </c>
      <c r="AU121" s="227" t="s">
        <v>90</v>
      </c>
      <c r="AV121" s="15" t="s">
        <v>178</v>
      </c>
      <c r="AW121" s="15" t="s">
        <v>42</v>
      </c>
      <c r="AX121" s="15" t="s">
        <v>88</v>
      </c>
      <c r="AY121" s="227" t="s">
        <v>171</v>
      </c>
    </row>
    <row r="122" spans="1:65" s="2" customFormat="1" ht="16.5" customHeight="1" x14ac:dyDescent="0.2">
      <c r="A122" s="37"/>
      <c r="B122" s="38"/>
      <c r="C122" s="182" t="s">
        <v>217</v>
      </c>
      <c r="D122" s="182" t="s">
        <v>173</v>
      </c>
      <c r="E122" s="183" t="s">
        <v>647</v>
      </c>
      <c r="F122" s="184" t="s">
        <v>648</v>
      </c>
      <c r="G122" s="185" t="s">
        <v>337</v>
      </c>
      <c r="H122" s="186">
        <v>274.41199999999998</v>
      </c>
      <c r="I122" s="187"/>
      <c r="J122" s="188">
        <f>ROUND(I122*H122,2)</f>
        <v>0</v>
      </c>
      <c r="K122" s="184" t="s">
        <v>196</v>
      </c>
      <c r="L122" s="42"/>
      <c r="M122" s="189" t="s">
        <v>79</v>
      </c>
      <c r="N122" s="190" t="s">
        <v>51</v>
      </c>
      <c r="O122" s="67"/>
      <c r="P122" s="191">
        <f>O122*H122</f>
        <v>0</v>
      </c>
      <c r="Q122" s="191">
        <v>0</v>
      </c>
      <c r="R122" s="191">
        <f>Q122*H122</f>
        <v>0</v>
      </c>
      <c r="S122" s="191">
        <v>0</v>
      </c>
      <c r="T122" s="192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193" t="s">
        <v>178</v>
      </c>
      <c r="AT122" s="193" t="s">
        <v>173</v>
      </c>
      <c r="AU122" s="193" t="s">
        <v>90</v>
      </c>
      <c r="AY122" s="19" t="s">
        <v>171</v>
      </c>
      <c r="BE122" s="194">
        <f>IF(N122="základní",J122,0)</f>
        <v>0</v>
      </c>
      <c r="BF122" s="194">
        <f>IF(N122="snížená",J122,0)</f>
        <v>0</v>
      </c>
      <c r="BG122" s="194">
        <f>IF(N122="zákl. přenesená",J122,0)</f>
        <v>0</v>
      </c>
      <c r="BH122" s="194">
        <f>IF(N122="sníž. přenesená",J122,0)</f>
        <v>0</v>
      </c>
      <c r="BI122" s="194">
        <f>IF(N122="nulová",J122,0)</f>
        <v>0</v>
      </c>
      <c r="BJ122" s="19" t="s">
        <v>88</v>
      </c>
      <c r="BK122" s="194">
        <f>ROUND(I122*H122,2)</f>
        <v>0</v>
      </c>
      <c r="BL122" s="19" t="s">
        <v>178</v>
      </c>
      <c r="BM122" s="193" t="s">
        <v>1667</v>
      </c>
    </row>
    <row r="123" spans="1:65" s="2" customFormat="1" x14ac:dyDescent="0.2">
      <c r="A123" s="37"/>
      <c r="B123" s="38"/>
      <c r="C123" s="39"/>
      <c r="D123" s="228" t="s">
        <v>198</v>
      </c>
      <c r="E123" s="39"/>
      <c r="F123" s="229" t="s">
        <v>650</v>
      </c>
      <c r="G123" s="39"/>
      <c r="H123" s="39"/>
      <c r="I123" s="230"/>
      <c r="J123" s="39"/>
      <c r="K123" s="39"/>
      <c r="L123" s="42"/>
      <c r="M123" s="231"/>
      <c r="N123" s="232"/>
      <c r="O123" s="67"/>
      <c r="P123" s="67"/>
      <c r="Q123" s="67"/>
      <c r="R123" s="67"/>
      <c r="S123" s="67"/>
      <c r="T123" s="68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9" t="s">
        <v>198</v>
      </c>
      <c r="AU123" s="19" t="s">
        <v>90</v>
      </c>
    </row>
    <row r="124" spans="1:65" s="13" customFormat="1" x14ac:dyDescent="0.2">
      <c r="B124" s="195"/>
      <c r="C124" s="196"/>
      <c r="D124" s="197" t="s">
        <v>180</v>
      </c>
      <c r="E124" s="198" t="s">
        <v>79</v>
      </c>
      <c r="F124" s="199" t="s">
        <v>1645</v>
      </c>
      <c r="G124" s="196"/>
      <c r="H124" s="198" t="s">
        <v>79</v>
      </c>
      <c r="I124" s="200"/>
      <c r="J124" s="196"/>
      <c r="K124" s="196"/>
      <c r="L124" s="201"/>
      <c r="M124" s="202"/>
      <c r="N124" s="203"/>
      <c r="O124" s="203"/>
      <c r="P124" s="203"/>
      <c r="Q124" s="203"/>
      <c r="R124" s="203"/>
      <c r="S124" s="203"/>
      <c r="T124" s="204"/>
      <c r="AT124" s="205" t="s">
        <v>180</v>
      </c>
      <c r="AU124" s="205" t="s">
        <v>90</v>
      </c>
      <c r="AV124" s="13" t="s">
        <v>88</v>
      </c>
      <c r="AW124" s="13" t="s">
        <v>42</v>
      </c>
      <c r="AX124" s="13" t="s">
        <v>81</v>
      </c>
      <c r="AY124" s="205" t="s">
        <v>171</v>
      </c>
    </row>
    <row r="125" spans="1:65" s="14" customFormat="1" x14ac:dyDescent="0.2">
      <c r="B125" s="206"/>
      <c r="C125" s="207"/>
      <c r="D125" s="197" t="s">
        <v>180</v>
      </c>
      <c r="E125" s="208" t="s">
        <v>79</v>
      </c>
      <c r="F125" s="209" t="s">
        <v>1665</v>
      </c>
      <c r="G125" s="207"/>
      <c r="H125" s="210">
        <v>39.24</v>
      </c>
      <c r="I125" s="211"/>
      <c r="J125" s="207"/>
      <c r="K125" s="207"/>
      <c r="L125" s="212"/>
      <c r="M125" s="213"/>
      <c r="N125" s="214"/>
      <c r="O125" s="214"/>
      <c r="P125" s="214"/>
      <c r="Q125" s="214"/>
      <c r="R125" s="214"/>
      <c r="S125" s="214"/>
      <c r="T125" s="215"/>
      <c r="AT125" s="216" t="s">
        <v>180</v>
      </c>
      <c r="AU125" s="216" t="s">
        <v>90</v>
      </c>
      <c r="AV125" s="14" t="s">
        <v>90</v>
      </c>
      <c r="AW125" s="14" t="s">
        <v>42</v>
      </c>
      <c r="AX125" s="14" t="s">
        <v>81</v>
      </c>
      <c r="AY125" s="216" t="s">
        <v>171</v>
      </c>
    </row>
    <row r="126" spans="1:65" s="14" customFormat="1" x14ac:dyDescent="0.2">
      <c r="B126" s="206"/>
      <c r="C126" s="207"/>
      <c r="D126" s="197" t="s">
        <v>180</v>
      </c>
      <c r="E126" s="208" t="s">
        <v>79</v>
      </c>
      <c r="F126" s="209" t="s">
        <v>1666</v>
      </c>
      <c r="G126" s="207"/>
      <c r="H126" s="210">
        <v>235.172</v>
      </c>
      <c r="I126" s="211"/>
      <c r="J126" s="207"/>
      <c r="K126" s="207"/>
      <c r="L126" s="212"/>
      <c r="M126" s="213"/>
      <c r="N126" s="214"/>
      <c r="O126" s="214"/>
      <c r="P126" s="214"/>
      <c r="Q126" s="214"/>
      <c r="R126" s="214"/>
      <c r="S126" s="214"/>
      <c r="T126" s="215"/>
      <c r="AT126" s="216" t="s">
        <v>180</v>
      </c>
      <c r="AU126" s="216" t="s">
        <v>90</v>
      </c>
      <c r="AV126" s="14" t="s">
        <v>90</v>
      </c>
      <c r="AW126" s="14" t="s">
        <v>42</v>
      </c>
      <c r="AX126" s="14" t="s">
        <v>81</v>
      </c>
      <c r="AY126" s="216" t="s">
        <v>171</v>
      </c>
    </row>
    <row r="127" spans="1:65" s="15" customFormat="1" x14ac:dyDescent="0.2">
      <c r="B127" s="217"/>
      <c r="C127" s="218"/>
      <c r="D127" s="197" t="s">
        <v>180</v>
      </c>
      <c r="E127" s="219" t="s">
        <v>79</v>
      </c>
      <c r="F127" s="220" t="s">
        <v>183</v>
      </c>
      <c r="G127" s="218"/>
      <c r="H127" s="221">
        <v>274.41199999999998</v>
      </c>
      <c r="I127" s="222"/>
      <c r="J127" s="218"/>
      <c r="K127" s="218"/>
      <c r="L127" s="223"/>
      <c r="M127" s="224"/>
      <c r="N127" s="225"/>
      <c r="O127" s="225"/>
      <c r="P127" s="225"/>
      <c r="Q127" s="225"/>
      <c r="R127" s="225"/>
      <c r="S127" s="225"/>
      <c r="T127" s="226"/>
      <c r="AT127" s="227" t="s">
        <v>180</v>
      </c>
      <c r="AU127" s="227" t="s">
        <v>90</v>
      </c>
      <c r="AV127" s="15" t="s">
        <v>178</v>
      </c>
      <c r="AW127" s="15" t="s">
        <v>42</v>
      </c>
      <c r="AX127" s="15" t="s">
        <v>88</v>
      </c>
      <c r="AY127" s="227" t="s">
        <v>171</v>
      </c>
    </row>
    <row r="128" spans="1:65" s="12" customFormat="1" ht="22.9" customHeight="1" x14ac:dyDescent="0.2">
      <c r="B128" s="166"/>
      <c r="C128" s="167"/>
      <c r="D128" s="168" t="s">
        <v>80</v>
      </c>
      <c r="E128" s="180" t="s">
        <v>651</v>
      </c>
      <c r="F128" s="180" t="s">
        <v>652</v>
      </c>
      <c r="G128" s="167"/>
      <c r="H128" s="167"/>
      <c r="I128" s="170"/>
      <c r="J128" s="181">
        <f>BK128</f>
        <v>0</v>
      </c>
      <c r="K128" s="167"/>
      <c r="L128" s="172"/>
      <c r="M128" s="173"/>
      <c r="N128" s="174"/>
      <c r="O128" s="174"/>
      <c r="P128" s="175">
        <f>SUM(P129:P130)</f>
        <v>0</v>
      </c>
      <c r="Q128" s="174"/>
      <c r="R128" s="175">
        <f>SUM(R129:R130)</f>
        <v>0</v>
      </c>
      <c r="S128" s="174"/>
      <c r="T128" s="176">
        <f>SUM(T129:T130)</f>
        <v>0</v>
      </c>
      <c r="AR128" s="177" t="s">
        <v>88</v>
      </c>
      <c r="AT128" s="178" t="s">
        <v>80</v>
      </c>
      <c r="AU128" s="178" t="s">
        <v>88</v>
      </c>
      <c r="AY128" s="177" t="s">
        <v>171</v>
      </c>
      <c r="BK128" s="179">
        <f>SUM(BK129:BK130)</f>
        <v>0</v>
      </c>
    </row>
    <row r="129" spans="1:65" s="2" customFormat="1" ht="16.5" customHeight="1" x14ac:dyDescent="0.2">
      <c r="A129" s="37"/>
      <c r="B129" s="38"/>
      <c r="C129" s="182" t="s">
        <v>224</v>
      </c>
      <c r="D129" s="182" t="s">
        <v>173</v>
      </c>
      <c r="E129" s="183" t="s">
        <v>654</v>
      </c>
      <c r="F129" s="184" t="s">
        <v>1668</v>
      </c>
      <c r="G129" s="185" t="s">
        <v>337</v>
      </c>
      <c r="H129" s="186">
        <v>2.6869999999999998</v>
      </c>
      <c r="I129" s="187"/>
      <c r="J129" s="188">
        <f>ROUND(I129*H129,2)</f>
        <v>0</v>
      </c>
      <c r="K129" s="184" t="s">
        <v>177</v>
      </c>
      <c r="L129" s="42"/>
      <c r="M129" s="189" t="s">
        <v>79</v>
      </c>
      <c r="N129" s="190" t="s">
        <v>51</v>
      </c>
      <c r="O129" s="67"/>
      <c r="P129" s="191">
        <f>O129*H129</f>
        <v>0</v>
      </c>
      <c r="Q129" s="191">
        <v>0</v>
      </c>
      <c r="R129" s="191">
        <f>Q129*H129</f>
        <v>0</v>
      </c>
      <c r="S129" s="191">
        <v>0</v>
      </c>
      <c r="T129" s="192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193" t="s">
        <v>178</v>
      </c>
      <c r="AT129" s="193" t="s">
        <v>173</v>
      </c>
      <c r="AU129" s="193" t="s">
        <v>90</v>
      </c>
      <c r="AY129" s="19" t="s">
        <v>171</v>
      </c>
      <c r="BE129" s="194">
        <f>IF(N129="základní",J129,0)</f>
        <v>0</v>
      </c>
      <c r="BF129" s="194">
        <f>IF(N129="snížená",J129,0)</f>
        <v>0</v>
      </c>
      <c r="BG129" s="194">
        <f>IF(N129="zákl. přenesená",J129,0)</f>
        <v>0</v>
      </c>
      <c r="BH129" s="194">
        <f>IF(N129="sníž. přenesená",J129,0)</f>
        <v>0</v>
      </c>
      <c r="BI129" s="194">
        <f>IF(N129="nulová",J129,0)</f>
        <v>0</v>
      </c>
      <c r="BJ129" s="19" t="s">
        <v>88</v>
      </c>
      <c r="BK129" s="194">
        <f>ROUND(I129*H129,2)</f>
        <v>0</v>
      </c>
      <c r="BL129" s="19" t="s">
        <v>178</v>
      </c>
      <c r="BM129" s="193" t="s">
        <v>1669</v>
      </c>
    </row>
    <row r="130" spans="1:65" s="2" customFormat="1" ht="21.75" customHeight="1" x14ac:dyDescent="0.2">
      <c r="A130" s="37"/>
      <c r="B130" s="38"/>
      <c r="C130" s="182" t="s">
        <v>205</v>
      </c>
      <c r="D130" s="182" t="s">
        <v>173</v>
      </c>
      <c r="E130" s="183" t="s">
        <v>658</v>
      </c>
      <c r="F130" s="184" t="s">
        <v>659</v>
      </c>
      <c r="G130" s="185" t="s">
        <v>337</v>
      </c>
      <c r="H130" s="186">
        <v>2.6869999999999998</v>
      </c>
      <c r="I130" s="187"/>
      <c r="J130" s="188">
        <f>ROUND(I130*H130,2)</f>
        <v>0</v>
      </c>
      <c r="K130" s="184" t="s">
        <v>177</v>
      </c>
      <c r="L130" s="42"/>
      <c r="M130" s="189" t="s">
        <v>79</v>
      </c>
      <c r="N130" s="190" t="s">
        <v>51</v>
      </c>
      <c r="O130" s="67"/>
      <c r="P130" s="191">
        <f>O130*H130</f>
        <v>0</v>
      </c>
      <c r="Q130" s="191">
        <v>0</v>
      </c>
      <c r="R130" s="191">
        <f>Q130*H130</f>
        <v>0</v>
      </c>
      <c r="S130" s="191">
        <v>0</v>
      </c>
      <c r="T130" s="192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193" t="s">
        <v>178</v>
      </c>
      <c r="AT130" s="193" t="s">
        <v>173</v>
      </c>
      <c r="AU130" s="193" t="s">
        <v>90</v>
      </c>
      <c r="AY130" s="19" t="s">
        <v>171</v>
      </c>
      <c r="BE130" s="194">
        <f>IF(N130="základní",J130,0)</f>
        <v>0</v>
      </c>
      <c r="BF130" s="194">
        <f>IF(N130="snížená",J130,0)</f>
        <v>0</v>
      </c>
      <c r="BG130" s="194">
        <f>IF(N130="zákl. přenesená",J130,0)</f>
        <v>0</v>
      </c>
      <c r="BH130" s="194">
        <f>IF(N130="sníž. přenesená",J130,0)</f>
        <v>0</v>
      </c>
      <c r="BI130" s="194">
        <f>IF(N130="nulová",J130,0)</f>
        <v>0</v>
      </c>
      <c r="BJ130" s="19" t="s">
        <v>88</v>
      </c>
      <c r="BK130" s="194">
        <f>ROUND(I130*H130,2)</f>
        <v>0</v>
      </c>
      <c r="BL130" s="19" t="s">
        <v>178</v>
      </c>
      <c r="BM130" s="193" t="s">
        <v>1670</v>
      </c>
    </row>
    <row r="131" spans="1:65" s="12" customFormat="1" ht="22.9" customHeight="1" x14ac:dyDescent="0.2">
      <c r="B131" s="166"/>
      <c r="C131" s="167"/>
      <c r="D131" s="168" t="s">
        <v>80</v>
      </c>
      <c r="E131" s="180" t="s">
        <v>661</v>
      </c>
      <c r="F131" s="180" t="s">
        <v>662</v>
      </c>
      <c r="G131" s="167"/>
      <c r="H131" s="167"/>
      <c r="I131" s="170"/>
      <c r="J131" s="181">
        <f>BK131</f>
        <v>0</v>
      </c>
      <c r="K131" s="167"/>
      <c r="L131" s="172"/>
      <c r="M131" s="173"/>
      <c r="N131" s="174"/>
      <c r="O131" s="174"/>
      <c r="P131" s="175">
        <f>SUM(P132:P141)</f>
        <v>0</v>
      </c>
      <c r="Q131" s="174"/>
      <c r="R131" s="175">
        <f>SUM(R132:R141)</f>
        <v>0</v>
      </c>
      <c r="S131" s="174"/>
      <c r="T131" s="176">
        <f>SUM(T132:T141)</f>
        <v>0</v>
      </c>
      <c r="AR131" s="177" t="s">
        <v>88</v>
      </c>
      <c r="AT131" s="178" t="s">
        <v>80</v>
      </c>
      <c r="AU131" s="178" t="s">
        <v>88</v>
      </c>
      <c r="AY131" s="177" t="s">
        <v>171</v>
      </c>
      <c r="BK131" s="179">
        <f>SUM(BK132:BK141)</f>
        <v>0</v>
      </c>
    </row>
    <row r="132" spans="1:65" s="2" customFormat="1" ht="24.2" customHeight="1" x14ac:dyDescent="0.2">
      <c r="A132" s="37"/>
      <c r="B132" s="38"/>
      <c r="C132" s="182" t="s">
        <v>236</v>
      </c>
      <c r="D132" s="182" t="s">
        <v>173</v>
      </c>
      <c r="E132" s="183" t="s">
        <v>1671</v>
      </c>
      <c r="F132" s="184" t="s">
        <v>1672</v>
      </c>
      <c r="G132" s="185" t="s">
        <v>337</v>
      </c>
      <c r="H132" s="186">
        <v>39.24</v>
      </c>
      <c r="I132" s="187"/>
      <c r="J132" s="188">
        <f>ROUND(I132*H132,2)</f>
        <v>0</v>
      </c>
      <c r="K132" s="184" t="s">
        <v>196</v>
      </c>
      <c r="L132" s="42"/>
      <c r="M132" s="189" t="s">
        <v>79</v>
      </c>
      <c r="N132" s="190" t="s">
        <v>51</v>
      </c>
      <c r="O132" s="67"/>
      <c r="P132" s="191">
        <f>O132*H132</f>
        <v>0</v>
      </c>
      <c r="Q132" s="191">
        <v>0</v>
      </c>
      <c r="R132" s="191">
        <f>Q132*H132</f>
        <v>0</v>
      </c>
      <c r="S132" s="191">
        <v>0</v>
      </c>
      <c r="T132" s="192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193" t="s">
        <v>178</v>
      </c>
      <c r="AT132" s="193" t="s">
        <v>173</v>
      </c>
      <c r="AU132" s="193" t="s">
        <v>90</v>
      </c>
      <c r="AY132" s="19" t="s">
        <v>171</v>
      </c>
      <c r="BE132" s="194">
        <f>IF(N132="základní",J132,0)</f>
        <v>0</v>
      </c>
      <c r="BF132" s="194">
        <f>IF(N132="snížená",J132,0)</f>
        <v>0</v>
      </c>
      <c r="BG132" s="194">
        <f>IF(N132="zákl. přenesená",J132,0)</f>
        <v>0</v>
      </c>
      <c r="BH132" s="194">
        <f>IF(N132="sníž. přenesená",J132,0)</f>
        <v>0</v>
      </c>
      <c r="BI132" s="194">
        <f>IF(N132="nulová",J132,0)</f>
        <v>0</v>
      </c>
      <c r="BJ132" s="19" t="s">
        <v>88</v>
      </c>
      <c r="BK132" s="194">
        <f>ROUND(I132*H132,2)</f>
        <v>0</v>
      </c>
      <c r="BL132" s="19" t="s">
        <v>178</v>
      </c>
      <c r="BM132" s="193" t="s">
        <v>1673</v>
      </c>
    </row>
    <row r="133" spans="1:65" s="2" customFormat="1" x14ac:dyDescent="0.2">
      <c r="A133" s="37"/>
      <c r="B133" s="38"/>
      <c r="C133" s="39"/>
      <c r="D133" s="228" t="s">
        <v>198</v>
      </c>
      <c r="E133" s="39"/>
      <c r="F133" s="229" t="s">
        <v>1674</v>
      </c>
      <c r="G133" s="39"/>
      <c r="H133" s="39"/>
      <c r="I133" s="230"/>
      <c r="J133" s="39"/>
      <c r="K133" s="39"/>
      <c r="L133" s="42"/>
      <c r="M133" s="231"/>
      <c r="N133" s="232"/>
      <c r="O133" s="67"/>
      <c r="P133" s="67"/>
      <c r="Q133" s="67"/>
      <c r="R133" s="67"/>
      <c r="S133" s="67"/>
      <c r="T133" s="68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9" t="s">
        <v>198</v>
      </c>
      <c r="AU133" s="19" t="s">
        <v>90</v>
      </c>
    </row>
    <row r="134" spans="1:65" s="13" customFormat="1" x14ac:dyDescent="0.2">
      <c r="B134" s="195"/>
      <c r="C134" s="196"/>
      <c r="D134" s="197" t="s">
        <v>180</v>
      </c>
      <c r="E134" s="198" t="s">
        <v>79</v>
      </c>
      <c r="F134" s="199" t="s">
        <v>1645</v>
      </c>
      <c r="G134" s="196"/>
      <c r="H134" s="198" t="s">
        <v>79</v>
      </c>
      <c r="I134" s="200"/>
      <c r="J134" s="196"/>
      <c r="K134" s="196"/>
      <c r="L134" s="201"/>
      <c r="M134" s="202"/>
      <c r="N134" s="203"/>
      <c r="O134" s="203"/>
      <c r="P134" s="203"/>
      <c r="Q134" s="203"/>
      <c r="R134" s="203"/>
      <c r="S134" s="203"/>
      <c r="T134" s="204"/>
      <c r="AT134" s="205" t="s">
        <v>180</v>
      </c>
      <c r="AU134" s="205" t="s">
        <v>90</v>
      </c>
      <c r="AV134" s="13" t="s">
        <v>88</v>
      </c>
      <c r="AW134" s="13" t="s">
        <v>42</v>
      </c>
      <c r="AX134" s="13" t="s">
        <v>81</v>
      </c>
      <c r="AY134" s="205" t="s">
        <v>171</v>
      </c>
    </row>
    <row r="135" spans="1:65" s="14" customFormat="1" x14ac:dyDescent="0.2">
      <c r="B135" s="206"/>
      <c r="C135" s="207"/>
      <c r="D135" s="197" t="s">
        <v>180</v>
      </c>
      <c r="E135" s="208" t="s">
        <v>79</v>
      </c>
      <c r="F135" s="209" t="s">
        <v>1665</v>
      </c>
      <c r="G135" s="207"/>
      <c r="H135" s="210">
        <v>39.24</v>
      </c>
      <c r="I135" s="211"/>
      <c r="J135" s="207"/>
      <c r="K135" s="207"/>
      <c r="L135" s="212"/>
      <c r="M135" s="213"/>
      <c r="N135" s="214"/>
      <c r="O135" s="214"/>
      <c r="P135" s="214"/>
      <c r="Q135" s="214"/>
      <c r="R135" s="214"/>
      <c r="S135" s="214"/>
      <c r="T135" s="215"/>
      <c r="AT135" s="216" t="s">
        <v>180</v>
      </c>
      <c r="AU135" s="216" t="s">
        <v>90</v>
      </c>
      <c r="AV135" s="14" t="s">
        <v>90</v>
      </c>
      <c r="AW135" s="14" t="s">
        <v>42</v>
      </c>
      <c r="AX135" s="14" t="s">
        <v>81</v>
      </c>
      <c r="AY135" s="216" t="s">
        <v>171</v>
      </c>
    </row>
    <row r="136" spans="1:65" s="15" customFormat="1" x14ac:dyDescent="0.2">
      <c r="B136" s="217"/>
      <c r="C136" s="218"/>
      <c r="D136" s="197" t="s">
        <v>180</v>
      </c>
      <c r="E136" s="219" t="s">
        <v>79</v>
      </c>
      <c r="F136" s="220" t="s">
        <v>183</v>
      </c>
      <c r="G136" s="218"/>
      <c r="H136" s="221">
        <v>39.24</v>
      </c>
      <c r="I136" s="222"/>
      <c r="J136" s="218"/>
      <c r="K136" s="218"/>
      <c r="L136" s="223"/>
      <c r="M136" s="224"/>
      <c r="N136" s="225"/>
      <c r="O136" s="225"/>
      <c r="P136" s="225"/>
      <c r="Q136" s="225"/>
      <c r="R136" s="225"/>
      <c r="S136" s="225"/>
      <c r="T136" s="226"/>
      <c r="AT136" s="227" t="s">
        <v>180</v>
      </c>
      <c r="AU136" s="227" t="s">
        <v>90</v>
      </c>
      <c r="AV136" s="15" t="s">
        <v>178</v>
      </c>
      <c r="AW136" s="15" t="s">
        <v>42</v>
      </c>
      <c r="AX136" s="15" t="s">
        <v>88</v>
      </c>
      <c r="AY136" s="227" t="s">
        <v>171</v>
      </c>
    </row>
    <row r="137" spans="1:65" s="2" customFormat="1" ht="24.2" customHeight="1" x14ac:dyDescent="0.2">
      <c r="A137" s="37"/>
      <c r="B137" s="38"/>
      <c r="C137" s="182" t="s">
        <v>241</v>
      </c>
      <c r="D137" s="182" t="s">
        <v>173</v>
      </c>
      <c r="E137" s="183" t="s">
        <v>664</v>
      </c>
      <c r="F137" s="184" t="s">
        <v>665</v>
      </c>
      <c r="G137" s="185" t="s">
        <v>337</v>
      </c>
      <c r="H137" s="186">
        <v>235.172</v>
      </c>
      <c r="I137" s="187"/>
      <c r="J137" s="188">
        <f>ROUND(I137*H137,2)</f>
        <v>0</v>
      </c>
      <c r="K137" s="184" t="s">
        <v>196</v>
      </c>
      <c r="L137" s="42"/>
      <c r="M137" s="189" t="s">
        <v>79</v>
      </c>
      <c r="N137" s="190" t="s">
        <v>51</v>
      </c>
      <c r="O137" s="67"/>
      <c r="P137" s="191">
        <f>O137*H137</f>
        <v>0</v>
      </c>
      <c r="Q137" s="191">
        <v>0</v>
      </c>
      <c r="R137" s="191">
        <f>Q137*H137</f>
        <v>0</v>
      </c>
      <c r="S137" s="191">
        <v>0</v>
      </c>
      <c r="T137" s="192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193" t="s">
        <v>178</v>
      </c>
      <c r="AT137" s="193" t="s">
        <v>173</v>
      </c>
      <c r="AU137" s="193" t="s">
        <v>90</v>
      </c>
      <c r="AY137" s="19" t="s">
        <v>171</v>
      </c>
      <c r="BE137" s="194">
        <f>IF(N137="základní",J137,0)</f>
        <v>0</v>
      </c>
      <c r="BF137" s="194">
        <f>IF(N137="snížená",J137,0)</f>
        <v>0</v>
      </c>
      <c r="BG137" s="194">
        <f>IF(N137="zákl. přenesená",J137,0)</f>
        <v>0</v>
      </c>
      <c r="BH137" s="194">
        <f>IF(N137="sníž. přenesená",J137,0)</f>
        <v>0</v>
      </c>
      <c r="BI137" s="194">
        <f>IF(N137="nulová",J137,0)</f>
        <v>0</v>
      </c>
      <c r="BJ137" s="19" t="s">
        <v>88</v>
      </c>
      <c r="BK137" s="194">
        <f>ROUND(I137*H137,2)</f>
        <v>0</v>
      </c>
      <c r="BL137" s="19" t="s">
        <v>178</v>
      </c>
      <c r="BM137" s="193" t="s">
        <v>1675</v>
      </c>
    </row>
    <row r="138" spans="1:65" s="2" customFormat="1" x14ac:dyDescent="0.2">
      <c r="A138" s="37"/>
      <c r="B138" s="38"/>
      <c r="C138" s="39"/>
      <c r="D138" s="228" t="s">
        <v>198</v>
      </c>
      <c r="E138" s="39"/>
      <c r="F138" s="229" t="s">
        <v>667</v>
      </c>
      <c r="G138" s="39"/>
      <c r="H138" s="39"/>
      <c r="I138" s="230"/>
      <c r="J138" s="39"/>
      <c r="K138" s="39"/>
      <c r="L138" s="42"/>
      <c r="M138" s="231"/>
      <c r="N138" s="232"/>
      <c r="O138" s="67"/>
      <c r="P138" s="67"/>
      <c r="Q138" s="67"/>
      <c r="R138" s="67"/>
      <c r="S138" s="67"/>
      <c r="T138" s="68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9" t="s">
        <v>198</v>
      </c>
      <c r="AU138" s="19" t="s">
        <v>90</v>
      </c>
    </row>
    <row r="139" spans="1:65" s="13" customFormat="1" x14ac:dyDescent="0.2">
      <c r="B139" s="195"/>
      <c r="C139" s="196"/>
      <c r="D139" s="197" t="s">
        <v>180</v>
      </c>
      <c r="E139" s="198" t="s">
        <v>79</v>
      </c>
      <c r="F139" s="199" t="s">
        <v>1645</v>
      </c>
      <c r="G139" s="196"/>
      <c r="H139" s="198" t="s">
        <v>79</v>
      </c>
      <c r="I139" s="200"/>
      <c r="J139" s="196"/>
      <c r="K139" s="196"/>
      <c r="L139" s="201"/>
      <c r="M139" s="202"/>
      <c r="N139" s="203"/>
      <c r="O139" s="203"/>
      <c r="P139" s="203"/>
      <c r="Q139" s="203"/>
      <c r="R139" s="203"/>
      <c r="S139" s="203"/>
      <c r="T139" s="204"/>
      <c r="AT139" s="205" t="s">
        <v>180</v>
      </c>
      <c r="AU139" s="205" t="s">
        <v>90</v>
      </c>
      <c r="AV139" s="13" t="s">
        <v>88</v>
      </c>
      <c r="AW139" s="13" t="s">
        <v>42</v>
      </c>
      <c r="AX139" s="13" t="s">
        <v>81</v>
      </c>
      <c r="AY139" s="205" t="s">
        <v>171</v>
      </c>
    </row>
    <row r="140" spans="1:65" s="14" customFormat="1" x14ac:dyDescent="0.2">
      <c r="B140" s="206"/>
      <c r="C140" s="207"/>
      <c r="D140" s="197" t="s">
        <v>180</v>
      </c>
      <c r="E140" s="208" t="s">
        <v>79</v>
      </c>
      <c r="F140" s="209" t="s">
        <v>1666</v>
      </c>
      <c r="G140" s="207"/>
      <c r="H140" s="210">
        <v>235.172</v>
      </c>
      <c r="I140" s="211"/>
      <c r="J140" s="207"/>
      <c r="K140" s="207"/>
      <c r="L140" s="212"/>
      <c r="M140" s="213"/>
      <c r="N140" s="214"/>
      <c r="O140" s="214"/>
      <c r="P140" s="214"/>
      <c r="Q140" s="214"/>
      <c r="R140" s="214"/>
      <c r="S140" s="214"/>
      <c r="T140" s="215"/>
      <c r="AT140" s="216" t="s">
        <v>180</v>
      </c>
      <c r="AU140" s="216" t="s">
        <v>90</v>
      </c>
      <c r="AV140" s="14" t="s">
        <v>90</v>
      </c>
      <c r="AW140" s="14" t="s">
        <v>42</v>
      </c>
      <c r="AX140" s="14" t="s">
        <v>81</v>
      </c>
      <c r="AY140" s="216" t="s">
        <v>171</v>
      </c>
    </row>
    <row r="141" spans="1:65" s="15" customFormat="1" x14ac:dyDescent="0.2">
      <c r="B141" s="217"/>
      <c r="C141" s="218"/>
      <c r="D141" s="197" t="s">
        <v>180</v>
      </c>
      <c r="E141" s="219" t="s">
        <v>79</v>
      </c>
      <c r="F141" s="220" t="s">
        <v>183</v>
      </c>
      <c r="G141" s="218"/>
      <c r="H141" s="221">
        <v>235.172</v>
      </c>
      <c r="I141" s="222"/>
      <c r="J141" s="218"/>
      <c r="K141" s="218"/>
      <c r="L141" s="223"/>
      <c r="M141" s="249"/>
      <c r="N141" s="250"/>
      <c r="O141" s="250"/>
      <c r="P141" s="250"/>
      <c r="Q141" s="250"/>
      <c r="R141" s="250"/>
      <c r="S141" s="250"/>
      <c r="T141" s="251"/>
      <c r="AT141" s="227" t="s">
        <v>180</v>
      </c>
      <c r="AU141" s="227" t="s">
        <v>90</v>
      </c>
      <c r="AV141" s="15" t="s">
        <v>178</v>
      </c>
      <c r="AW141" s="15" t="s">
        <v>42</v>
      </c>
      <c r="AX141" s="15" t="s">
        <v>88</v>
      </c>
      <c r="AY141" s="227" t="s">
        <v>171</v>
      </c>
    </row>
    <row r="142" spans="1:65" s="2" customFormat="1" ht="6.95" customHeight="1" x14ac:dyDescent="0.2">
      <c r="A142" s="37"/>
      <c r="B142" s="50"/>
      <c r="C142" s="51"/>
      <c r="D142" s="51"/>
      <c r="E142" s="51"/>
      <c r="F142" s="51"/>
      <c r="G142" s="51"/>
      <c r="H142" s="51"/>
      <c r="I142" s="51"/>
      <c r="J142" s="51"/>
      <c r="K142" s="51"/>
      <c r="L142" s="42"/>
      <c r="M142" s="37"/>
      <c r="O142" s="37"/>
      <c r="P142" s="37"/>
      <c r="Q142" s="37"/>
      <c r="R142" s="37"/>
      <c r="S142" s="37"/>
      <c r="T142" s="37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</row>
  </sheetData>
  <sheetProtection algorithmName="SHA-512" hashValue="bisM2TBqp5X4OLEtN6hP01ljE9MZMRDkQxvyS3rrJ7/fXOysa85LVB4gnpe7ZKXAz+7MV2xBjdO779GLWpi4rw==" saltValue="nteRRDfsYfjdLJjngPL+BLUC+RI2+lBtp6LI9PmfqG9w7bv6idgdghWJb0/R0Rw9RBSbyVoQjSGpVDw1ODGSeg==" spinCount="100000" sheet="1" objects="1" scenarios="1" formatColumns="0" formatRows="0" autoFilter="0"/>
  <autoFilter ref="C85:K141" xr:uid="{00000000-0009-0000-0000-000005000000}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hyperlinks>
    <hyperlink ref="F90" r:id="rId1" xr:uid="{00000000-0004-0000-0500-000000000000}"/>
    <hyperlink ref="F99" r:id="rId2" xr:uid="{00000000-0004-0000-0500-000001000000}"/>
    <hyperlink ref="F110" r:id="rId3" xr:uid="{00000000-0004-0000-0500-000002000000}"/>
    <hyperlink ref="F123" r:id="rId4" xr:uid="{00000000-0004-0000-0500-000003000000}"/>
    <hyperlink ref="F133" r:id="rId5" xr:uid="{00000000-0004-0000-0500-000004000000}"/>
    <hyperlink ref="F138" r:id="rId6" xr:uid="{00000000-0004-0000-0500-000005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7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BM302"/>
  <sheetViews>
    <sheetView showGridLines="0" workbookViewId="0"/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 x14ac:dyDescent="0.2">
      <c r="L2" s="442"/>
      <c r="M2" s="442"/>
      <c r="N2" s="442"/>
      <c r="O2" s="442"/>
      <c r="P2" s="442"/>
      <c r="Q2" s="442"/>
      <c r="R2" s="442"/>
      <c r="S2" s="442"/>
      <c r="T2" s="442"/>
      <c r="U2" s="442"/>
      <c r="V2" s="442"/>
      <c r="AT2" s="19" t="s">
        <v>110</v>
      </c>
      <c r="AZ2" s="111" t="s">
        <v>892</v>
      </c>
      <c r="BA2" s="111" t="s">
        <v>1676</v>
      </c>
      <c r="BB2" s="111" t="s">
        <v>127</v>
      </c>
      <c r="BC2" s="111" t="s">
        <v>8</v>
      </c>
      <c r="BD2" s="111" t="s">
        <v>90</v>
      </c>
    </row>
    <row r="3" spans="1:56" s="1" customFormat="1" ht="6.95" customHeight="1" x14ac:dyDescent="0.2">
      <c r="B3" s="112"/>
      <c r="C3" s="113"/>
      <c r="D3" s="113"/>
      <c r="E3" s="113"/>
      <c r="F3" s="113"/>
      <c r="G3" s="113"/>
      <c r="H3" s="113"/>
      <c r="I3" s="113"/>
      <c r="J3" s="113"/>
      <c r="K3" s="113"/>
      <c r="L3" s="22"/>
      <c r="AT3" s="19" t="s">
        <v>90</v>
      </c>
    </row>
    <row r="4" spans="1:56" s="1" customFormat="1" ht="24.95" customHeight="1" x14ac:dyDescent="0.2">
      <c r="B4" s="22"/>
      <c r="D4" s="114" t="s">
        <v>124</v>
      </c>
      <c r="L4" s="22"/>
      <c r="M4" s="115" t="s">
        <v>10</v>
      </c>
      <c r="AT4" s="19" t="s">
        <v>4</v>
      </c>
    </row>
    <row r="5" spans="1:56" s="1" customFormat="1" ht="6.95" customHeight="1" x14ac:dyDescent="0.2">
      <c r="B5" s="22"/>
      <c r="L5" s="22"/>
    </row>
    <row r="6" spans="1:56" s="1" customFormat="1" ht="12" customHeight="1" x14ac:dyDescent="0.2">
      <c r="B6" s="22"/>
      <c r="D6" s="116" t="s">
        <v>16</v>
      </c>
      <c r="L6" s="22"/>
    </row>
    <row r="7" spans="1:56" s="1" customFormat="1" ht="16.5" customHeight="1" x14ac:dyDescent="0.2">
      <c r="B7" s="22"/>
      <c r="E7" s="459" t="str">
        <f>'Rekapitulace stavby'!K6</f>
        <v>Vybudování PPO na stokové síti v oblasti Karlín - přeložka sběrače IX Šaldova - DPS</v>
      </c>
      <c r="F7" s="460"/>
      <c r="G7" s="460"/>
      <c r="H7" s="460"/>
      <c r="L7" s="22"/>
    </row>
    <row r="8" spans="1:56" s="2" customFormat="1" ht="12" customHeight="1" x14ac:dyDescent="0.2">
      <c r="A8" s="37"/>
      <c r="B8" s="42"/>
      <c r="C8" s="37"/>
      <c r="D8" s="116" t="s">
        <v>135</v>
      </c>
      <c r="E8" s="37"/>
      <c r="F8" s="37"/>
      <c r="G8" s="37"/>
      <c r="H8" s="37"/>
      <c r="I8" s="37"/>
      <c r="J8" s="37"/>
      <c r="K8" s="37"/>
      <c r="L8" s="11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pans="1:56" s="2" customFormat="1" ht="16.5" customHeight="1" x14ac:dyDescent="0.2">
      <c r="A9" s="37"/>
      <c r="B9" s="42"/>
      <c r="C9" s="37"/>
      <c r="D9" s="37"/>
      <c r="E9" s="462" t="s">
        <v>1677</v>
      </c>
      <c r="F9" s="461"/>
      <c r="G9" s="461"/>
      <c r="H9" s="461"/>
      <c r="I9" s="37"/>
      <c r="J9" s="37"/>
      <c r="K9" s="37"/>
      <c r="L9" s="11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pans="1:56" s="2" customFormat="1" x14ac:dyDescent="0.2">
      <c r="A10" s="37"/>
      <c r="B10" s="42"/>
      <c r="C10" s="37"/>
      <c r="D10" s="37"/>
      <c r="E10" s="37"/>
      <c r="F10" s="37"/>
      <c r="G10" s="37"/>
      <c r="H10" s="37"/>
      <c r="I10" s="37"/>
      <c r="J10" s="37"/>
      <c r="K10" s="37"/>
      <c r="L10" s="11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pans="1:56" s="2" customFormat="1" ht="12" customHeight="1" x14ac:dyDescent="0.2">
      <c r="A11" s="37"/>
      <c r="B11" s="42"/>
      <c r="C11" s="37"/>
      <c r="D11" s="116" t="s">
        <v>18</v>
      </c>
      <c r="E11" s="37"/>
      <c r="F11" s="106" t="s">
        <v>79</v>
      </c>
      <c r="G11" s="37"/>
      <c r="H11" s="37"/>
      <c r="I11" s="116" t="s">
        <v>20</v>
      </c>
      <c r="J11" s="106" t="s">
        <v>79</v>
      </c>
      <c r="K11" s="37"/>
      <c r="L11" s="11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pans="1:56" s="2" customFormat="1" ht="12" customHeight="1" x14ac:dyDescent="0.2">
      <c r="A12" s="37"/>
      <c r="B12" s="42"/>
      <c r="C12" s="37"/>
      <c r="D12" s="116" t="s">
        <v>22</v>
      </c>
      <c r="E12" s="37"/>
      <c r="F12" s="106" t="s">
        <v>23</v>
      </c>
      <c r="G12" s="37"/>
      <c r="H12" s="37"/>
      <c r="I12" s="116" t="s">
        <v>24</v>
      </c>
      <c r="J12" s="118" t="str">
        <f>'Rekapitulace stavby'!AN8</f>
        <v>4. 4. 2025</v>
      </c>
      <c r="K12" s="37"/>
      <c r="L12" s="11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pans="1:56" s="2" customFormat="1" ht="10.9" customHeight="1" x14ac:dyDescent="0.2">
      <c r="A13" s="37"/>
      <c r="B13" s="42"/>
      <c r="C13" s="37"/>
      <c r="D13" s="37"/>
      <c r="E13" s="37"/>
      <c r="F13" s="37"/>
      <c r="G13" s="37"/>
      <c r="H13" s="37"/>
      <c r="I13" s="37"/>
      <c r="J13" s="37"/>
      <c r="K13" s="37"/>
      <c r="L13" s="11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pans="1:56" s="2" customFormat="1" ht="12" customHeight="1" x14ac:dyDescent="0.2">
      <c r="A14" s="37"/>
      <c r="B14" s="42"/>
      <c r="C14" s="37"/>
      <c r="D14" s="116" t="s">
        <v>30</v>
      </c>
      <c r="E14" s="37"/>
      <c r="F14" s="37"/>
      <c r="G14" s="37"/>
      <c r="H14" s="37"/>
      <c r="I14" s="116" t="s">
        <v>31</v>
      </c>
      <c r="J14" s="106" t="s">
        <v>32</v>
      </c>
      <c r="K14" s="37"/>
      <c r="L14" s="11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pans="1:56" s="2" customFormat="1" ht="18" customHeight="1" x14ac:dyDescent="0.2">
      <c r="A15" s="37"/>
      <c r="B15" s="42"/>
      <c r="C15" s="37"/>
      <c r="D15" s="37"/>
      <c r="E15" s="106" t="s">
        <v>33</v>
      </c>
      <c r="F15" s="37"/>
      <c r="G15" s="37"/>
      <c r="H15" s="37"/>
      <c r="I15" s="116" t="s">
        <v>34</v>
      </c>
      <c r="J15" s="106" t="s">
        <v>35</v>
      </c>
      <c r="K15" s="37"/>
      <c r="L15" s="11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pans="1:56" s="2" customFormat="1" ht="6.95" customHeight="1" x14ac:dyDescent="0.2">
      <c r="A16" s="37"/>
      <c r="B16" s="42"/>
      <c r="C16" s="37"/>
      <c r="D16" s="37"/>
      <c r="E16" s="37"/>
      <c r="F16" s="37"/>
      <c r="G16" s="37"/>
      <c r="H16" s="37"/>
      <c r="I16" s="37"/>
      <c r="J16" s="37"/>
      <c r="K16" s="37"/>
      <c r="L16" s="11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pans="1:31" s="2" customFormat="1" ht="12" customHeight="1" x14ac:dyDescent="0.2">
      <c r="A17" s="37"/>
      <c r="B17" s="42"/>
      <c r="C17" s="37"/>
      <c r="D17" s="116" t="s">
        <v>36</v>
      </c>
      <c r="E17" s="37"/>
      <c r="F17" s="37"/>
      <c r="G17" s="37"/>
      <c r="H17" s="37"/>
      <c r="I17" s="116" t="s">
        <v>31</v>
      </c>
      <c r="J17" s="32" t="str">
        <f>'Rekapitulace stavby'!AN13</f>
        <v>Vyplň údaj</v>
      </c>
      <c r="K17" s="37"/>
      <c r="L17" s="11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pans="1:31" s="2" customFormat="1" ht="18" customHeight="1" x14ac:dyDescent="0.2">
      <c r="A18" s="37"/>
      <c r="B18" s="42"/>
      <c r="C18" s="37"/>
      <c r="D18" s="37"/>
      <c r="E18" s="463" t="str">
        <f>'Rekapitulace stavby'!E14</f>
        <v>Vyplň údaj</v>
      </c>
      <c r="F18" s="464"/>
      <c r="G18" s="464"/>
      <c r="H18" s="464"/>
      <c r="I18" s="116" t="s">
        <v>34</v>
      </c>
      <c r="J18" s="32" t="str">
        <f>'Rekapitulace stavby'!AN14</f>
        <v>Vyplň údaj</v>
      </c>
      <c r="K18" s="37"/>
      <c r="L18" s="11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pans="1:31" s="2" customFormat="1" ht="6.95" customHeight="1" x14ac:dyDescent="0.2">
      <c r="A19" s="37"/>
      <c r="B19" s="42"/>
      <c r="C19" s="37"/>
      <c r="D19" s="37"/>
      <c r="E19" s="37"/>
      <c r="F19" s="37"/>
      <c r="G19" s="37"/>
      <c r="H19" s="37"/>
      <c r="I19" s="37"/>
      <c r="J19" s="37"/>
      <c r="K19" s="37"/>
      <c r="L19" s="11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pans="1:31" s="2" customFormat="1" ht="12" customHeight="1" x14ac:dyDescent="0.2">
      <c r="A20" s="37"/>
      <c r="B20" s="42"/>
      <c r="C20" s="37"/>
      <c r="D20" s="116" t="s">
        <v>38</v>
      </c>
      <c r="E20" s="37"/>
      <c r="F20" s="37"/>
      <c r="G20" s="37"/>
      <c r="H20" s="37"/>
      <c r="I20" s="116" t="s">
        <v>31</v>
      </c>
      <c r="J20" s="106" t="s">
        <v>39</v>
      </c>
      <c r="K20" s="37"/>
      <c r="L20" s="11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pans="1:31" s="2" customFormat="1" ht="18" customHeight="1" x14ac:dyDescent="0.2">
      <c r="A21" s="37"/>
      <c r="B21" s="42"/>
      <c r="C21" s="37"/>
      <c r="D21" s="37"/>
      <c r="E21" s="106" t="s">
        <v>40</v>
      </c>
      <c r="F21" s="37"/>
      <c r="G21" s="37"/>
      <c r="H21" s="37"/>
      <c r="I21" s="116" t="s">
        <v>34</v>
      </c>
      <c r="J21" s="106" t="s">
        <v>41</v>
      </c>
      <c r="K21" s="37"/>
      <c r="L21" s="11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pans="1:31" s="2" customFormat="1" ht="6.95" customHeight="1" x14ac:dyDescent="0.2">
      <c r="A22" s="37"/>
      <c r="B22" s="42"/>
      <c r="C22" s="37"/>
      <c r="D22" s="37"/>
      <c r="E22" s="37"/>
      <c r="F22" s="37"/>
      <c r="G22" s="37"/>
      <c r="H22" s="37"/>
      <c r="I22" s="37"/>
      <c r="J22" s="37"/>
      <c r="K22" s="37"/>
      <c r="L22" s="11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pans="1:31" s="2" customFormat="1" ht="12" customHeight="1" x14ac:dyDescent="0.2">
      <c r="A23" s="37"/>
      <c r="B23" s="42"/>
      <c r="C23" s="37"/>
      <c r="D23" s="116" t="s">
        <v>43</v>
      </c>
      <c r="E23" s="37"/>
      <c r="F23" s="37"/>
      <c r="G23" s="37"/>
      <c r="H23" s="37"/>
      <c r="I23" s="116" t="s">
        <v>31</v>
      </c>
      <c r="J23" s="106" t="s">
        <v>39</v>
      </c>
      <c r="K23" s="37"/>
      <c r="L23" s="11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pans="1:31" s="2" customFormat="1" ht="18" customHeight="1" x14ac:dyDescent="0.2">
      <c r="A24" s="37"/>
      <c r="B24" s="42"/>
      <c r="C24" s="37"/>
      <c r="D24" s="37"/>
      <c r="E24" s="106" t="s">
        <v>40</v>
      </c>
      <c r="F24" s="37"/>
      <c r="G24" s="37"/>
      <c r="H24" s="37"/>
      <c r="I24" s="116" t="s">
        <v>34</v>
      </c>
      <c r="J24" s="106" t="s">
        <v>41</v>
      </c>
      <c r="K24" s="37"/>
      <c r="L24" s="11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pans="1:31" s="2" customFormat="1" ht="6.95" customHeight="1" x14ac:dyDescent="0.2">
      <c r="A25" s="37"/>
      <c r="B25" s="42"/>
      <c r="C25" s="37"/>
      <c r="D25" s="37"/>
      <c r="E25" s="37"/>
      <c r="F25" s="37"/>
      <c r="G25" s="37"/>
      <c r="H25" s="37"/>
      <c r="I25" s="37"/>
      <c r="J25" s="37"/>
      <c r="K25" s="37"/>
      <c r="L25" s="11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pans="1:31" s="2" customFormat="1" ht="12" customHeight="1" x14ac:dyDescent="0.2">
      <c r="A26" s="37"/>
      <c r="B26" s="42"/>
      <c r="C26" s="37"/>
      <c r="D26" s="116" t="s">
        <v>44</v>
      </c>
      <c r="E26" s="37"/>
      <c r="F26" s="37"/>
      <c r="G26" s="37"/>
      <c r="H26" s="37"/>
      <c r="I26" s="37"/>
      <c r="J26" s="37"/>
      <c r="K26" s="37"/>
      <c r="L26" s="11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pans="1:31" s="8" customFormat="1" ht="47.25" customHeight="1" x14ac:dyDescent="0.2">
      <c r="A27" s="119"/>
      <c r="B27" s="120"/>
      <c r="C27" s="119"/>
      <c r="D27" s="119"/>
      <c r="E27" s="465" t="s">
        <v>45</v>
      </c>
      <c r="F27" s="465"/>
      <c r="G27" s="465"/>
      <c r="H27" s="465"/>
      <c r="I27" s="119"/>
      <c r="J27" s="119"/>
      <c r="K27" s="119"/>
      <c r="L27" s="121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pans="1:31" s="2" customFormat="1" ht="6.95" customHeight="1" x14ac:dyDescent="0.2">
      <c r="A28" s="37"/>
      <c r="B28" s="42"/>
      <c r="C28" s="37"/>
      <c r="D28" s="37"/>
      <c r="E28" s="37"/>
      <c r="F28" s="37"/>
      <c r="G28" s="37"/>
      <c r="H28" s="37"/>
      <c r="I28" s="37"/>
      <c r="J28" s="37"/>
      <c r="K28" s="37"/>
      <c r="L28" s="11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pans="1:31" s="2" customFormat="1" ht="6.95" customHeight="1" x14ac:dyDescent="0.2">
      <c r="A29" s="37"/>
      <c r="B29" s="42"/>
      <c r="C29" s="37"/>
      <c r="D29" s="122"/>
      <c r="E29" s="122"/>
      <c r="F29" s="122"/>
      <c r="G29" s="122"/>
      <c r="H29" s="122"/>
      <c r="I29" s="122"/>
      <c r="J29" s="122"/>
      <c r="K29" s="122"/>
      <c r="L29" s="11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pans="1:31" s="2" customFormat="1" ht="25.35" customHeight="1" x14ac:dyDescent="0.2">
      <c r="A30" s="37"/>
      <c r="B30" s="42"/>
      <c r="C30" s="37"/>
      <c r="D30" s="123" t="s">
        <v>46</v>
      </c>
      <c r="E30" s="37"/>
      <c r="F30" s="37"/>
      <c r="G30" s="37"/>
      <c r="H30" s="37"/>
      <c r="I30" s="37"/>
      <c r="J30" s="124">
        <f>ROUND(J88, 2)</f>
        <v>0</v>
      </c>
      <c r="K30" s="37"/>
      <c r="L30" s="11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pans="1:31" s="2" customFormat="1" ht="6.95" customHeight="1" x14ac:dyDescent="0.2">
      <c r="A31" s="37"/>
      <c r="B31" s="42"/>
      <c r="C31" s="37"/>
      <c r="D31" s="122"/>
      <c r="E31" s="122"/>
      <c r="F31" s="122"/>
      <c r="G31" s="122"/>
      <c r="H31" s="122"/>
      <c r="I31" s="122"/>
      <c r="J31" s="122"/>
      <c r="K31" s="122"/>
      <c r="L31" s="11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pans="1:31" s="2" customFormat="1" ht="14.45" customHeight="1" x14ac:dyDescent="0.2">
      <c r="A32" s="37"/>
      <c r="B32" s="42"/>
      <c r="C32" s="37"/>
      <c r="D32" s="37"/>
      <c r="E32" s="37"/>
      <c r="F32" s="125" t="s">
        <v>48</v>
      </c>
      <c r="G32" s="37"/>
      <c r="H32" s="37"/>
      <c r="I32" s="125" t="s">
        <v>47</v>
      </c>
      <c r="J32" s="125" t="s">
        <v>49</v>
      </c>
      <c r="K32" s="37"/>
      <c r="L32" s="11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pans="1:31" s="2" customFormat="1" ht="14.45" customHeight="1" x14ac:dyDescent="0.2">
      <c r="A33" s="37"/>
      <c r="B33" s="42"/>
      <c r="C33" s="37"/>
      <c r="D33" s="126" t="s">
        <v>50</v>
      </c>
      <c r="E33" s="116" t="s">
        <v>51</v>
      </c>
      <c r="F33" s="127">
        <f>ROUND((SUM(BE88:BE301)),  2)</f>
        <v>0</v>
      </c>
      <c r="G33" s="37"/>
      <c r="H33" s="37"/>
      <c r="I33" s="128">
        <v>0.21</v>
      </c>
      <c r="J33" s="127">
        <f>ROUND(((SUM(BE88:BE301))*I33),  2)</f>
        <v>0</v>
      </c>
      <c r="K33" s="37"/>
      <c r="L33" s="11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pans="1:31" s="2" customFormat="1" ht="14.45" customHeight="1" x14ac:dyDescent="0.2">
      <c r="A34" s="37"/>
      <c r="B34" s="42"/>
      <c r="C34" s="37"/>
      <c r="D34" s="37"/>
      <c r="E34" s="116" t="s">
        <v>52</v>
      </c>
      <c r="F34" s="127">
        <f>ROUND((SUM(BF88:BF301)),  2)</f>
        <v>0</v>
      </c>
      <c r="G34" s="37"/>
      <c r="H34" s="37"/>
      <c r="I34" s="128">
        <v>0.12</v>
      </c>
      <c r="J34" s="127">
        <f>ROUND(((SUM(BF88:BF301))*I34),  2)</f>
        <v>0</v>
      </c>
      <c r="K34" s="37"/>
      <c r="L34" s="11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pans="1:31" s="2" customFormat="1" ht="14.45" hidden="1" customHeight="1" x14ac:dyDescent="0.2">
      <c r="A35" s="37"/>
      <c r="B35" s="42"/>
      <c r="C35" s="37"/>
      <c r="D35" s="37"/>
      <c r="E35" s="116" t="s">
        <v>53</v>
      </c>
      <c r="F35" s="127">
        <f>ROUND((SUM(BG88:BG301)),  2)</f>
        <v>0</v>
      </c>
      <c r="G35" s="37"/>
      <c r="H35" s="37"/>
      <c r="I35" s="128">
        <v>0.21</v>
      </c>
      <c r="J35" s="127">
        <f>0</f>
        <v>0</v>
      </c>
      <c r="K35" s="37"/>
      <c r="L35" s="11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pans="1:31" s="2" customFormat="1" ht="14.45" hidden="1" customHeight="1" x14ac:dyDescent="0.2">
      <c r="A36" s="37"/>
      <c r="B36" s="42"/>
      <c r="C36" s="37"/>
      <c r="D36" s="37"/>
      <c r="E36" s="116" t="s">
        <v>54</v>
      </c>
      <c r="F36" s="127">
        <f>ROUND((SUM(BH88:BH301)),  2)</f>
        <v>0</v>
      </c>
      <c r="G36" s="37"/>
      <c r="H36" s="37"/>
      <c r="I36" s="128">
        <v>0.12</v>
      </c>
      <c r="J36" s="127">
        <f>0</f>
        <v>0</v>
      </c>
      <c r="K36" s="37"/>
      <c r="L36" s="11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pans="1:31" s="2" customFormat="1" ht="14.45" hidden="1" customHeight="1" x14ac:dyDescent="0.2">
      <c r="A37" s="37"/>
      <c r="B37" s="42"/>
      <c r="C37" s="37"/>
      <c r="D37" s="37"/>
      <c r="E37" s="116" t="s">
        <v>55</v>
      </c>
      <c r="F37" s="127">
        <f>ROUND((SUM(BI88:BI301)),  2)</f>
        <v>0</v>
      </c>
      <c r="G37" s="37"/>
      <c r="H37" s="37"/>
      <c r="I37" s="128">
        <v>0</v>
      </c>
      <c r="J37" s="127">
        <f>0</f>
        <v>0</v>
      </c>
      <c r="K37" s="37"/>
      <c r="L37" s="11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pans="1:31" s="2" customFormat="1" ht="6.95" customHeight="1" x14ac:dyDescent="0.2">
      <c r="A38" s="37"/>
      <c r="B38" s="42"/>
      <c r="C38" s="37"/>
      <c r="D38" s="37"/>
      <c r="E38" s="37"/>
      <c r="F38" s="37"/>
      <c r="G38" s="37"/>
      <c r="H38" s="37"/>
      <c r="I38" s="37"/>
      <c r="J38" s="37"/>
      <c r="K38" s="37"/>
      <c r="L38" s="11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pans="1:31" s="2" customFormat="1" ht="25.35" customHeight="1" x14ac:dyDescent="0.2">
      <c r="A39" s="37"/>
      <c r="B39" s="42"/>
      <c r="C39" s="129"/>
      <c r="D39" s="130" t="s">
        <v>56</v>
      </c>
      <c r="E39" s="131"/>
      <c r="F39" s="131"/>
      <c r="G39" s="132" t="s">
        <v>57</v>
      </c>
      <c r="H39" s="133" t="s">
        <v>58</v>
      </c>
      <c r="I39" s="131"/>
      <c r="J39" s="134">
        <f>SUM(J30:J37)</f>
        <v>0</v>
      </c>
      <c r="K39" s="135"/>
      <c r="L39" s="11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pans="1:31" s="2" customFormat="1" ht="14.45" customHeight="1" x14ac:dyDescent="0.2">
      <c r="A40" s="37"/>
      <c r="B40" s="136"/>
      <c r="C40" s="137"/>
      <c r="D40" s="137"/>
      <c r="E40" s="137"/>
      <c r="F40" s="137"/>
      <c r="G40" s="137"/>
      <c r="H40" s="137"/>
      <c r="I40" s="137"/>
      <c r="J40" s="137"/>
      <c r="K40" s="137"/>
      <c r="L40" s="11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pans="1:31" s="2" customFormat="1" ht="6.95" customHeight="1" x14ac:dyDescent="0.2">
      <c r="A44" s="37"/>
      <c r="B44" s="138"/>
      <c r="C44" s="139"/>
      <c r="D44" s="139"/>
      <c r="E44" s="139"/>
      <c r="F44" s="139"/>
      <c r="G44" s="139"/>
      <c r="H44" s="139"/>
      <c r="I44" s="139"/>
      <c r="J44" s="139"/>
      <c r="K44" s="139"/>
      <c r="L44" s="11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pans="1:31" s="2" customFormat="1" ht="24.95" customHeight="1" x14ac:dyDescent="0.2">
      <c r="A45" s="37"/>
      <c r="B45" s="38"/>
      <c r="C45" s="25" t="s">
        <v>139</v>
      </c>
      <c r="D45" s="39"/>
      <c r="E45" s="39"/>
      <c r="F45" s="39"/>
      <c r="G45" s="39"/>
      <c r="H45" s="39"/>
      <c r="I45" s="39"/>
      <c r="J45" s="39"/>
      <c r="K45" s="39"/>
      <c r="L45" s="11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pans="1:31" s="2" customFormat="1" ht="6.95" customHeight="1" x14ac:dyDescent="0.2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1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pans="1:31" s="2" customFormat="1" ht="12" customHeight="1" x14ac:dyDescent="0.2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1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pans="1:31" s="2" customFormat="1" ht="16.5" customHeight="1" x14ac:dyDescent="0.2">
      <c r="A48" s="37"/>
      <c r="B48" s="38"/>
      <c r="C48" s="39"/>
      <c r="D48" s="39"/>
      <c r="E48" s="457" t="str">
        <f>E7</f>
        <v>Vybudování PPO na stokové síti v oblasti Karlín - přeložka sběrače IX Šaldova - DPS</v>
      </c>
      <c r="F48" s="458"/>
      <c r="G48" s="458"/>
      <c r="H48" s="458"/>
      <c r="I48" s="39"/>
      <c r="J48" s="39"/>
      <c r="K48" s="39"/>
      <c r="L48" s="11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pans="1:47" s="2" customFormat="1" ht="12" customHeight="1" x14ac:dyDescent="0.2">
      <c r="A49" s="37"/>
      <c r="B49" s="38"/>
      <c r="C49" s="31" t="s">
        <v>135</v>
      </c>
      <c r="D49" s="39"/>
      <c r="E49" s="39"/>
      <c r="F49" s="39"/>
      <c r="G49" s="39"/>
      <c r="H49" s="39"/>
      <c r="I49" s="39"/>
      <c r="J49" s="39"/>
      <c r="K49" s="39"/>
      <c r="L49" s="11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pans="1:47" s="2" customFormat="1" ht="16.5" customHeight="1" x14ac:dyDescent="0.2">
      <c r="A50" s="37"/>
      <c r="B50" s="38"/>
      <c r="C50" s="39"/>
      <c r="D50" s="39"/>
      <c r="E50" s="436" t="str">
        <f>E9</f>
        <v>SO 50 - Provizorní vjezd</v>
      </c>
      <c r="F50" s="456"/>
      <c r="G50" s="456"/>
      <c r="H50" s="456"/>
      <c r="I50" s="39"/>
      <c r="J50" s="39"/>
      <c r="K50" s="39"/>
      <c r="L50" s="11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pans="1:47" s="2" customFormat="1" ht="6.95" customHeight="1" x14ac:dyDescent="0.2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1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pans="1:47" s="2" customFormat="1" ht="12" customHeight="1" x14ac:dyDescent="0.2">
      <c r="A52" s="37"/>
      <c r="B52" s="38"/>
      <c r="C52" s="31" t="s">
        <v>22</v>
      </c>
      <c r="D52" s="39"/>
      <c r="E52" s="39"/>
      <c r="F52" s="29" t="str">
        <f>F12</f>
        <v>Praha 8 - Karlín</v>
      </c>
      <c r="G52" s="39"/>
      <c r="H52" s="39"/>
      <c r="I52" s="31" t="s">
        <v>24</v>
      </c>
      <c r="J52" s="62" t="str">
        <f>IF(J12="","",J12)</f>
        <v>4. 4. 2025</v>
      </c>
      <c r="K52" s="39"/>
      <c r="L52" s="11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pans="1:47" s="2" customFormat="1" ht="6.95" customHeight="1" x14ac:dyDescent="0.2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1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pans="1:47" s="2" customFormat="1" ht="25.7" customHeight="1" x14ac:dyDescent="0.2">
      <c r="A54" s="37"/>
      <c r="B54" s="38"/>
      <c r="C54" s="31" t="s">
        <v>30</v>
      </c>
      <c r="D54" s="39"/>
      <c r="E54" s="39"/>
      <c r="F54" s="29" t="str">
        <f>E15</f>
        <v>Pražská vodohospodářská společnost a.s., Praha 6</v>
      </c>
      <c r="G54" s="39"/>
      <c r="H54" s="39"/>
      <c r="I54" s="31" t="s">
        <v>38</v>
      </c>
      <c r="J54" s="35" t="str">
        <f>E21</f>
        <v>Sweco a.s., Táborská 31, Praha 4</v>
      </c>
      <c r="K54" s="39"/>
      <c r="L54" s="11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pans="1:47" s="2" customFormat="1" ht="25.7" customHeight="1" x14ac:dyDescent="0.2">
      <c r="A55" s="37"/>
      <c r="B55" s="38"/>
      <c r="C55" s="31" t="s">
        <v>36</v>
      </c>
      <c r="D55" s="39"/>
      <c r="E55" s="39"/>
      <c r="F55" s="29" t="str">
        <f>IF(E18="","",E18)</f>
        <v>Vyplň údaj</v>
      </c>
      <c r="G55" s="39"/>
      <c r="H55" s="39"/>
      <c r="I55" s="31" t="s">
        <v>43</v>
      </c>
      <c r="J55" s="35" t="str">
        <f>E24</f>
        <v>Sweco a.s., Táborská 31, Praha 4</v>
      </c>
      <c r="K55" s="39"/>
      <c r="L55" s="11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pans="1:47" s="2" customFormat="1" ht="10.35" customHeight="1" x14ac:dyDescent="0.2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1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pans="1:47" s="2" customFormat="1" ht="29.25" customHeight="1" x14ac:dyDescent="0.2">
      <c r="A57" s="37"/>
      <c r="B57" s="38"/>
      <c r="C57" s="140" t="s">
        <v>140</v>
      </c>
      <c r="D57" s="141"/>
      <c r="E57" s="141"/>
      <c r="F57" s="141"/>
      <c r="G57" s="141"/>
      <c r="H57" s="141"/>
      <c r="I57" s="141"/>
      <c r="J57" s="142" t="s">
        <v>141</v>
      </c>
      <c r="K57" s="141"/>
      <c r="L57" s="11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pans="1:47" s="2" customFormat="1" ht="10.35" customHeight="1" x14ac:dyDescent="0.2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1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pans="1:47" s="2" customFormat="1" ht="22.9" customHeight="1" x14ac:dyDescent="0.2">
      <c r="A59" s="37"/>
      <c r="B59" s="38"/>
      <c r="C59" s="143" t="s">
        <v>78</v>
      </c>
      <c r="D59" s="39"/>
      <c r="E59" s="39"/>
      <c r="F59" s="39"/>
      <c r="G59" s="39"/>
      <c r="H59" s="39"/>
      <c r="I59" s="39"/>
      <c r="J59" s="80">
        <f>J88</f>
        <v>0</v>
      </c>
      <c r="K59" s="39"/>
      <c r="L59" s="11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9" t="s">
        <v>142</v>
      </c>
    </row>
    <row r="60" spans="1:47" s="9" customFormat="1" ht="24.95" customHeight="1" x14ac:dyDescent="0.2">
      <c r="B60" s="144"/>
      <c r="C60" s="145"/>
      <c r="D60" s="146" t="s">
        <v>143</v>
      </c>
      <c r="E60" s="147"/>
      <c r="F60" s="147"/>
      <c r="G60" s="147"/>
      <c r="H60" s="147"/>
      <c r="I60" s="147"/>
      <c r="J60" s="148">
        <f>J89</f>
        <v>0</v>
      </c>
      <c r="K60" s="145"/>
      <c r="L60" s="149"/>
    </row>
    <row r="61" spans="1:47" s="10" customFormat="1" ht="19.899999999999999" customHeight="1" x14ac:dyDescent="0.2">
      <c r="B61" s="150"/>
      <c r="C61" s="100"/>
      <c r="D61" s="151" t="s">
        <v>144</v>
      </c>
      <c r="E61" s="152"/>
      <c r="F61" s="152"/>
      <c r="G61" s="152"/>
      <c r="H61" s="152"/>
      <c r="I61" s="152"/>
      <c r="J61" s="153">
        <f>J90</f>
        <v>0</v>
      </c>
      <c r="K61" s="100"/>
      <c r="L61" s="154"/>
    </row>
    <row r="62" spans="1:47" s="10" customFormat="1" ht="19.899999999999999" customHeight="1" x14ac:dyDescent="0.2">
      <c r="B62" s="150"/>
      <c r="C62" s="100"/>
      <c r="D62" s="151" t="s">
        <v>145</v>
      </c>
      <c r="E62" s="152"/>
      <c r="F62" s="152"/>
      <c r="G62" s="152"/>
      <c r="H62" s="152"/>
      <c r="I62" s="152"/>
      <c r="J62" s="153">
        <f>J136</f>
        <v>0</v>
      </c>
      <c r="K62" s="100"/>
      <c r="L62" s="154"/>
    </row>
    <row r="63" spans="1:47" s="10" customFormat="1" ht="19.899999999999999" customHeight="1" x14ac:dyDescent="0.2">
      <c r="B63" s="150"/>
      <c r="C63" s="100"/>
      <c r="D63" s="151" t="s">
        <v>147</v>
      </c>
      <c r="E63" s="152"/>
      <c r="F63" s="152"/>
      <c r="G63" s="152"/>
      <c r="H63" s="152"/>
      <c r="I63" s="152"/>
      <c r="J63" s="153">
        <f>J158</f>
        <v>0</v>
      </c>
      <c r="K63" s="100"/>
      <c r="L63" s="154"/>
    </row>
    <row r="64" spans="1:47" s="10" customFormat="1" ht="19.899999999999999" customHeight="1" x14ac:dyDescent="0.2">
      <c r="B64" s="150"/>
      <c r="C64" s="100"/>
      <c r="D64" s="151" t="s">
        <v>905</v>
      </c>
      <c r="E64" s="152"/>
      <c r="F64" s="152"/>
      <c r="G64" s="152"/>
      <c r="H64" s="152"/>
      <c r="I64" s="152"/>
      <c r="J64" s="153">
        <f>J165</f>
        <v>0</v>
      </c>
      <c r="K64" s="100"/>
      <c r="L64" s="154"/>
    </row>
    <row r="65" spans="1:31" s="10" customFormat="1" ht="19.899999999999999" customHeight="1" x14ac:dyDescent="0.2">
      <c r="B65" s="150"/>
      <c r="C65" s="100"/>
      <c r="D65" s="151" t="s">
        <v>149</v>
      </c>
      <c r="E65" s="152"/>
      <c r="F65" s="152"/>
      <c r="G65" s="152"/>
      <c r="H65" s="152"/>
      <c r="I65" s="152"/>
      <c r="J65" s="153">
        <f>J196</f>
        <v>0</v>
      </c>
      <c r="K65" s="100"/>
      <c r="L65" s="154"/>
    </row>
    <row r="66" spans="1:31" s="10" customFormat="1" ht="19.899999999999999" customHeight="1" x14ac:dyDescent="0.2">
      <c r="B66" s="150"/>
      <c r="C66" s="100"/>
      <c r="D66" s="151" t="s">
        <v>150</v>
      </c>
      <c r="E66" s="152"/>
      <c r="F66" s="152"/>
      <c r="G66" s="152"/>
      <c r="H66" s="152"/>
      <c r="I66" s="152"/>
      <c r="J66" s="153">
        <f>J235</f>
        <v>0</v>
      </c>
      <c r="K66" s="100"/>
      <c r="L66" s="154"/>
    </row>
    <row r="67" spans="1:31" s="10" customFormat="1" ht="19.899999999999999" customHeight="1" x14ac:dyDescent="0.2">
      <c r="B67" s="150"/>
      <c r="C67" s="100"/>
      <c r="D67" s="151" t="s">
        <v>151</v>
      </c>
      <c r="E67" s="152"/>
      <c r="F67" s="152"/>
      <c r="G67" s="152"/>
      <c r="H67" s="152"/>
      <c r="I67" s="152"/>
      <c r="J67" s="153">
        <f>J293</f>
        <v>0</v>
      </c>
      <c r="K67" s="100"/>
      <c r="L67" s="154"/>
    </row>
    <row r="68" spans="1:31" s="10" customFormat="1" ht="19.899999999999999" customHeight="1" x14ac:dyDescent="0.2">
      <c r="B68" s="150"/>
      <c r="C68" s="100"/>
      <c r="D68" s="151" t="s">
        <v>152</v>
      </c>
      <c r="E68" s="152"/>
      <c r="F68" s="152"/>
      <c r="G68" s="152"/>
      <c r="H68" s="152"/>
      <c r="I68" s="152"/>
      <c r="J68" s="153">
        <f>J296</f>
        <v>0</v>
      </c>
      <c r="K68" s="100"/>
      <c r="L68" s="154"/>
    </row>
    <row r="69" spans="1:31" s="2" customFormat="1" ht="21.75" customHeight="1" x14ac:dyDescent="0.2">
      <c r="A69" s="37"/>
      <c r="B69" s="38"/>
      <c r="C69" s="39"/>
      <c r="D69" s="39"/>
      <c r="E69" s="39"/>
      <c r="F69" s="39"/>
      <c r="G69" s="39"/>
      <c r="H69" s="39"/>
      <c r="I69" s="39"/>
      <c r="J69" s="39"/>
      <c r="K69" s="39"/>
      <c r="L69" s="117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pans="1:31" s="2" customFormat="1" ht="6.95" customHeight="1" x14ac:dyDescent="0.2">
      <c r="A70" s="37"/>
      <c r="B70" s="50"/>
      <c r="C70" s="51"/>
      <c r="D70" s="51"/>
      <c r="E70" s="51"/>
      <c r="F70" s="51"/>
      <c r="G70" s="51"/>
      <c r="H70" s="51"/>
      <c r="I70" s="51"/>
      <c r="J70" s="51"/>
      <c r="K70" s="51"/>
      <c r="L70" s="117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4" spans="1:31" s="2" customFormat="1" ht="6.95" customHeight="1" x14ac:dyDescent="0.2">
      <c r="A74" s="37"/>
      <c r="B74" s="52"/>
      <c r="C74" s="53"/>
      <c r="D74" s="53"/>
      <c r="E74" s="53"/>
      <c r="F74" s="53"/>
      <c r="G74" s="53"/>
      <c r="H74" s="53"/>
      <c r="I74" s="53"/>
      <c r="J74" s="53"/>
      <c r="K74" s="53"/>
      <c r="L74" s="117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pans="1:31" s="2" customFormat="1" ht="24.95" customHeight="1" x14ac:dyDescent="0.2">
      <c r="A75" s="37"/>
      <c r="B75" s="38"/>
      <c r="C75" s="25" t="s">
        <v>156</v>
      </c>
      <c r="D75" s="39"/>
      <c r="E75" s="39"/>
      <c r="F75" s="39"/>
      <c r="G75" s="39"/>
      <c r="H75" s="39"/>
      <c r="I75" s="39"/>
      <c r="J75" s="39"/>
      <c r="K75" s="39"/>
      <c r="L75" s="117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pans="1:31" s="2" customFormat="1" ht="6.95" customHeight="1" x14ac:dyDescent="0.2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11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pans="1:31" s="2" customFormat="1" ht="12" customHeight="1" x14ac:dyDescent="0.2">
      <c r="A77" s="37"/>
      <c r="B77" s="38"/>
      <c r="C77" s="31" t="s">
        <v>16</v>
      </c>
      <c r="D77" s="39"/>
      <c r="E77" s="39"/>
      <c r="F77" s="39"/>
      <c r="G77" s="39"/>
      <c r="H77" s="39"/>
      <c r="I77" s="39"/>
      <c r="J77" s="39"/>
      <c r="K77" s="39"/>
      <c r="L77" s="117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pans="1:31" s="2" customFormat="1" ht="16.5" customHeight="1" x14ac:dyDescent="0.2">
      <c r="A78" s="37"/>
      <c r="B78" s="38"/>
      <c r="C78" s="39"/>
      <c r="D78" s="39"/>
      <c r="E78" s="457" t="str">
        <f>E7</f>
        <v>Vybudování PPO na stokové síti v oblasti Karlín - přeložka sběrače IX Šaldova - DPS</v>
      </c>
      <c r="F78" s="458"/>
      <c r="G78" s="458"/>
      <c r="H78" s="458"/>
      <c r="I78" s="39"/>
      <c r="J78" s="39"/>
      <c r="K78" s="39"/>
      <c r="L78" s="117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pans="1:31" s="2" customFormat="1" ht="12" customHeight="1" x14ac:dyDescent="0.2">
      <c r="A79" s="37"/>
      <c r="B79" s="38"/>
      <c r="C79" s="31" t="s">
        <v>135</v>
      </c>
      <c r="D79" s="39"/>
      <c r="E79" s="39"/>
      <c r="F79" s="39"/>
      <c r="G79" s="39"/>
      <c r="H79" s="39"/>
      <c r="I79" s="39"/>
      <c r="J79" s="39"/>
      <c r="K79" s="39"/>
      <c r="L79" s="117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pans="1:31" s="2" customFormat="1" ht="16.5" customHeight="1" x14ac:dyDescent="0.2">
      <c r="A80" s="37"/>
      <c r="B80" s="38"/>
      <c r="C80" s="39"/>
      <c r="D80" s="39"/>
      <c r="E80" s="436" t="str">
        <f>E9</f>
        <v>SO 50 - Provizorní vjezd</v>
      </c>
      <c r="F80" s="456"/>
      <c r="G80" s="456"/>
      <c r="H80" s="456"/>
      <c r="I80" s="39"/>
      <c r="J80" s="39"/>
      <c r="K80" s="39"/>
      <c r="L80" s="117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pans="1:65" s="2" customFormat="1" ht="6.95" customHeight="1" x14ac:dyDescent="0.2">
      <c r="A81" s="37"/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117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pans="1:65" s="2" customFormat="1" ht="12" customHeight="1" x14ac:dyDescent="0.2">
      <c r="A82" s="37"/>
      <c r="B82" s="38"/>
      <c r="C82" s="31" t="s">
        <v>22</v>
      </c>
      <c r="D82" s="39"/>
      <c r="E82" s="39"/>
      <c r="F82" s="29" t="str">
        <f>F12</f>
        <v>Praha 8 - Karlín</v>
      </c>
      <c r="G82" s="39"/>
      <c r="H82" s="39"/>
      <c r="I82" s="31" t="s">
        <v>24</v>
      </c>
      <c r="J82" s="62" t="str">
        <f>IF(J12="","",J12)</f>
        <v>4. 4. 2025</v>
      </c>
      <c r="K82" s="39"/>
      <c r="L82" s="11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pans="1:65" s="2" customFormat="1" ht="6.95" customHeight="1" x14ac:dyDescent="0.2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1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pans="1:65" s="2" customFormat="1" ht="25.7" customHeight="1" x14ac:dyDescent="0.2">
      <c r="A84" s="37"/>
      <c r="B84" s="38"/>
      <c r="C84" s="31" t="s">
        <v>30</v>
      </c>
      <c r="D84" s="39"/>
      <c r="E84" s="39"/>
      <c r="F84" s="29" t="str">
        <f>E15</f>
        <v>Pražská vodohospodářská společnost a.s., Praha 6</v>
      </c>
      <c r="G84" s="39"/>
      <c r="H84" s="39"/>
      <c r="I84" s="31" t="s">
        <v>38</v>
      </c>
      <c r="J84" s="35" t="str">
        <f>E21</f>
        <v>Sweco a.s., Táborská 31, Praha 4</v>
      </c>
      <c r="K84" s="39"/>
      <c r="L84" s="117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pans="1:65" s="2" customFormat="1" ht="25.7" customHeight="1" x14ac:dyDescent="0.2">
      <c r="A85" s="37"/>
      <c r="B85" s="38"/>
      <c r="C85" s="31" t="s">
        <v>36</v>
      </c>
      <c r="D85" s="39"/>
      <c r="E85" s="39"/>
      <c r="F85" s="29" t="str">
        <f>IF(E18="","",E18)</f>
        <v>Vyplň údaj</v>
      </c>
      <c r="G85" s="39"/>
      <c r="H85" s="39"/>
      <c r="I85" s="31" t="s">
        <v>43</v>
      </c>
      <c r="J85" s="35" t="str">
        <f>E24</f>
        <v>Sweco a.s., Táborská 31, Praha 4</v>
      </c>
      <c r="K85" s="39"/>
      <c r="L85" s="117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pans="1:65" s="2" customFormat="1" ht="10.35" customHeight="1" x14ac:dyDescent="0.2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11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pans="1:65" s="11" customFormat="1" ht="29.25" customHeight="1" x14ac:dyDescent="0.2">
      <c r="A87" s="155"/>
      <c r="B87" s="156"/>
      <c r="C87" s="157" t="s">
        <v>157</v>
      </c>
      <c r="D87" s="158" t="s">
        <v>65</v>
      </c>
      <c r="E87" s="158" t="s">
        <v>61</v>
      </c>
      <c r="F87" s="158" t="s">
        <v>62</v>
      </c>
      <c r="G87" s="158" t="s">
        <v>158</v>
      </c>
      <c r="H87" s="158" t="s">
        <v>159</v>
      </c>
      <c r="I87" s="158" t="s">
        <v>160</v>
      </c>
      <c r="J87" s="158" t="s">
        <v>141</v>
      </c>
      <c r="K87" s="159" t="s">
        <v>161</v>
      </c>
      <c r="L87" s="160"/>
      <c r="M87" s="71" t="s">
        <v>79</v>
      </c>
      <c r="N87" s="72" t="s">
        <v>50</v>
      </c>
      <c r="O87" s="72" t="s">
        <v>162</v>
      </c>
      <c r="P87" s="72" t="s">
        <v>163</v>
      </c>
      <c r="Q87" s="72" t="s">
        <v>164</v>
      </c>
      <c r="R87" s="72" t="s">
        <v>165</v>
      </c>
      <c r="S87" s="72" t="s">
        <v>166</v>
      </c>
      <c r="T87" s="73" t="s">
        <v>167</v>
      </c>
      <c r="U87" s="155"/>
      <c r="V87" s="155"/>
      <c r="W87" s="155"/>
      <c r="X87" s="155"/>
      <c r="Y87" s="155"/>
      <c r="Z87" s="155"/>
      <c r="AA87" s="155"/>
      <c r="AB87" s="155"/>
      <c r="AC87" s="155"/>
      <c r="AD87" s="155"/>
      <c r="AE87" s="155"/>
    </row>
    <row r="88" spans="1:65" s="2" customFormat="1" ht="22.9" customHeight="1" x14ac:dyDescent="0.25">
      <c r="A88" s="37"/>
      <c r="B88" s="38"/>
      <c r="C88" s="78" t="s">
        <v>168</v>
      </c>
      <c r="D88" s="39"/>
      <c r="E88" s="39"/>
      <c r="F88" s="39"/>
      <c r="G88" s="39"/>
      <c r="H88" s="39"/>
      <c r="I88" s="39"/>
      <c r="J88" s="161">
        <f>BK88</f>
        <v>0</v>
      </c>
      <c r="K88" s="39"/>
      <c r="L88" s="42"/>
      <c r="M88" s="74"/>
      <c r="N88" s="162"/>
      <c r="O88" s="75"/>
      <c r="P88" s="163">
        <f>P89</f>
        <v>0</v>
      </c>
      <c r="Q88" s="75"/>
      <c r="R88" s="163">
        <f>R89</f>
        <v>46.424634400000002</v>
      </c>
      <c r="S88" s="75"/>
      <c r="T88" s="164">
        <f>T89</f>
        <v>18.175799999999999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T88" s="19" t="s">
        <v>80</v>
      </c>
      <c r="AU88" s="19" t="s">
        <v>142</v>
      </c>
      <c r="BK88" s="165">
        <f>BK89</f>
        <v>0</v>
      </c>
    </row>
    <row r="89" spans="1:65" s="12" customFormat="1" ht="25.9" customHeight="1" x14ac:dyDescent="0.2">
      <c r="B89" s="166"/>
      <c r="C89" s="167"/>
      <c r="D89" s="168" t="s">
        <v>80</v>
      </c>
      <c r="E89" s="169" t="s">
        <v>169</v>
      </c>
      <c r="F89" s="169" t="s">
        <v>170</v>
      </c>
      <c r="G89" s="167"/>
      <c r="H89" s="167"/>
      <c r="I89" s="170"/>
      <c r="J89" s="171">
        <f>BK89</f>
        <v>0</v>
      </c>
      <c r="K89" s="167"/>
      <c r="L89" s="172"/>
      <c r="M89" s="173"/>
      <c r="N89" s="174"/>
      <c r="O89" s="174"/>
      <c r="P89" s="175">
        <f>P90+P136+P158+P165+P196+P235+P293+P296</f>
        <v>0</v>
      </c>
      <c r="Q89" s="174"/>
      <c r="R89" s="175">
        <f>R90+R136+R158+R165+R196+R235+R293+R296</f>
        <v>46.424634400000002</v>
      </c>
      <c r="S89" s="174"/>
      <c r="T89" s="176">
        <f>T90+T136+T158+T165+T196+T235+T293+T296</f>
        <v>18.175799999999999</v>
      </c>
      <c r="AR89" s="177" t="s">
        <v>88</v>
      </c>
      <c r="AT89" s="178" t="s">
        <v>80</v>
      </c>
      <c r="AU89" s="178" t="s">
        <v>81</v>
      </c>
      <c r="AY89" s="177" t="s">
        <v>171</v>
      </c>
      <c r="BK89" s="179">
        <f>BK90+BK136+BK158+BK165+BK196+BK235+BK293+BK296</f>
        <v>0</v>
      </c>
    </row>
    <row r="90" spans="1:65" s="12" customFormat="1" ht="22.9" customHeight="1" x14ac:dyDescent="0.2">
      <c r="B90" s="166"/>
      <c r="C90" s="167"/>
      <c r="D90" s="168" t="s">
        <v>80</v>
      </c>
      <c r="E90" s="180" t="s">
        <v>88</v>
      </c>
      <c r="F90" s="180" t="s">
        <v>172</v>
      </c>
      <c r="G90" s="167"/>
      <c r="H90" s="167"/>
      <c r="I90" s="170"/>
      <c r="J90" s="181">
        <f>BK90</f>
        <v>0</v>
      </c>
      <c r="K90" s="167"/>
      <c r="L90" s="172"/>
      <c r="M90" s="173"/>
      <c r="N90" s="174"/>
      <c r="O90" s="174"/>
      <c r="P90" s="175">
        <f>SUM(P91:P135)</f>
        <v>0</v>
      </c>
      <c r="Q90" s="174"/>
      <c r="R90" s="175">
        <f>SUM(R91:R135)</f>
        <v>1.8000000000000002E-3</v>
      </c>
      <c r="S90" s="174"/>
      <c r="T90" s="176">
        <f>SUM(T91:T135)</f>
        <v>18.175799999999999</v>
      </c>
      <c r="AR90" s="177" t="s">
        <v>88</v>
      </c>
      <c r="AT90" s="178" t="s">
        <v>80</v>
      </c>
      <c r="AU90" s="178" t="s">
        <v>88</v>
      </c>
      <c r="AY90" s="177" t="s">
        <v>171</v>
      </c>
      <c r="BK90" s="179">
        <f>SUM(BK91:BK135)</f>
        <v>0</v>
      </c>
    </row>
    <row r="91" spans="1:65" s="2" customFormat="1" ht="24.2" customHeight="1" x14ac:dyDescent="0.2">
      <c r="A91" s="37"/>
      <c r="B91" s="38"/>
      <c r="C91" s="182" t="s">
        <v>88</v>
      </c>
      <c r="D91" s="182" t="s">
        <v>173</v>
      </c>
      <c r="E91" s="183" t="s">
        <v>1678</v>
      </c>
      <c r="F91" s="184" t="s">
        <v>1679</v>
      </c>
      <c r="G91" s="185" t="s">
        <v>127</v>
      </c>
      <c r="H91" s="186">
        <v>4.5</v>
      </c>
      <c r="I91" s="187"/>
      <c r="J91" s="188">
        <f>ROUND(I91*H91,2)</f>
        <v>0</v>
      </c>
      <c r="K91" s="184" t="s">
        <v>196</v>
      </c>
      <c r="L91" s="42"/>
      <c r="M91" s="189" t="s">
        <v>79</v>
      </c>
      <c r="N91" s="190" t="s">
        <v>51</v>
      </c>
      <c r="O91" s="67"/>
      <c r="P91" s="191">
        <f>O91*H91</f>
        <v>0</v>
      </c>
      <c r="Q91" s="191">
        <v>0</v>
      </c>
      <c r="R91" s="191">
        <f>Q91*H91</f>
        <v>0</v>
      </c>
      <c r="S91" s="191">
        <v>0</v>
      </c>
      <c r="T91" s="192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193" t="s">
        <v>178</v>
      </c>
      <c r="AT91" s="193" t="s">
        <v>173</v>
      </c>
      <c r="AU91" s="193" t="s">
        <v>90</v>
      </c>
      <c r="AY91" s="19" t="s">
        <v>171</v>
      </c>
      <c r="BE91" s="194">
        <f>IF(N91="základní",J91,0)</f>
        <v>0</v>
      </c>
      <c r="BF91" s="194">
        <f>IF(N91="snížená",J91,0)</f>
        <v>0</v>
      </c>
      <c r="BG91" s="194">
        <f>IF(N91="zákl. přenesená",J91,0)</f>
        <v>0</v>
      </c>
      <c r="BH91" s="194">
        <f>IF(N91="sníž. přenesená",J91,0)</f>
        <v>0</v>
      </c>
      <c r="BI91" s="194">
        <f>IF(N91="nulová",J91,0)</f>
        <v>0</v>
      </c>
      <c r="BJ91" s="19" t="s">
        <v>88</v>
      </c>
      <c r="BK91" s="194">
        <f>ROUND(I91*H91,2)</f>
        <v>0</v>
      </c>
      <c r="BL91" s="19" t="s">
        <v>178</v>
      </c>
      <c r="BM91" s="193" t="s">
        <v>1680</v>
      </c>
    </row>
    <row r="92" spans="1:65" s="2" customFormat="1" x14ac:dyDescent="0.2">
      <c r="A92" s="37"/>
      <c r="B92" s="38"/>
      <c r="C92" s="39"/>
      <c r="D92" s="228" t="s">
        <v>198</v>
      </c>
      <c r="E92" s="39"/>
      <c r="F92" s="229" t="s">
        <v>1681</v>
      </c>
      <c r="G92" s="39"/>
      <c r="H92" s="39"/>
      <c r="I92" s="230"/>
      <c r="J92" s="39"/>
      <c r="K92" s="39"/>
      <c r="L92" s="42"/>
      <c r="M92" s="231"/>
      <c r="N92" s="232"/>
      <c r="O92" s="67"/>
      <c r="P92" s="67"/>
      <c r="Q92" s="67"/>
      <c r="R92" s="67"/>
      <c r="S92" s="67"/>
      <c r="T92" s="68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T92" s="19" t="s">
        <v>198</v>
      </c>
      <c r="AU92" s="19" t="s">
        <v>90</v>
      </c>
    </row>
    <row r="93" spans="1:65" s="13" customFormat="1" x14ac:dyDescent="0.2">
      <c r="B93" s="195"/>
      <c r="C93" s="196"/>
      <c r="D93" s="197" t="s">
        <v>180</v>
      </c>
      <c r="E93" s="198" t="s">
        <v>79</v>
      </c>
      <c r="F93" s="199" t="s">
        <v>1682</v>
      </c>
      <c r="G93" s="196"/>
      <c r="H93" s="198" t="s">
        <v>79</v>
      </c>
      <c r="I93" s="200"/>
      <c r="J93" s="196"/>
      <c r="K93" s="196"/>
      <c r="L93" s="201"/>
      <c r="M93" s="202"/>
      <c r="N93" s="203"/>
      <c r="O93" s="203"/>
      <c r="P93" s="203"/>
      <c r="Q93" s="203"/>
      <c r="R93" s="203"/>
      <c r="S93" s="203"/>
      <c r="T93" s="204"/>
      <c r="AT93" s="205" t="s">
        <v>180</v>
      </c>
      <c r="AU93" s="205" t="s">
        <v>90</v>
      </c>
      <c r="AV93" s="13" t="s">
        <v>88</v>
      </c>
      <c r="AW93" s="13" t="s">
        <v>42</v>
      </c>
      <c r="AX93" s="13" t="s">
        <v>81</v>
      </c>
      <c r="AY93" s="205" t="s">
        <v>171</v>
      </c>
    </row>
    <row r="94" spans="1:65" s="14" customFormat="1" x14ac:dyDescent="0.2">
      <c r="B94" s="206"/>
      <c r="C94" s="207"/>
      <c r="D94" s="197" t="s">
        <v>180</v>
      </c>
      <c r="E94" s="208" t="s">
        <v>79</v>
      </c>
      <c r="F94" s="209" t="s">
        <v>1683</v>
      </c>
      <c r="G94" s="207"/>
      <c r="H94" s="210">
        <v>4.5</v>
      </c>
      <c r="I94" s="211"/>
      <c r="J94" s="207"/>
      <c r="K94" s="207"/>
      <c r="L94" s="212"/>
      <c r="M94" s="213"/>
      <c r="N94" s="214"/>
      <c r="O94" s="214"/>
      <c r="P94" s="214"/>
      <c r="Q94" s="214"/>
      <c r="R94" s="214"/>
      <c r="S94" s="214"/>
      <c r="T94" s="215"/>
      <c r="AT94" s="216" t="s">
        <v>180</v>
      </c>
      <c r="AU94" s="216" t="s">
        <v>90</v>
      </c>
      <c r="AV94" s="14" t="s">
        <v>90</v>
      </c>
      <c r="AW94" s="14" t="s">
        <v>42</v>
      </c>
      <c r="AX94" s="14" t="s">
        <v>81</v>
      </c>
      <c r="AY94" s="216" t="s">
        <v>171</v>
      </c>
    </row>
    <row r="95" spans="1:65" s="15" customFormat="1" x14ac:dyDescent="0.2">
      <c r="B95" s="217"/>
      <c r="C95" s="218"/>
      <c r="D95" s="197" t="s">
        <v>180</v>
      </c>
      <c r="E95" s="219" t="s">
        <v>79</v>
      </c>
      <c r="F95" s="220" t="s">
        <v>183</v>
      </c>
      <c r="G95" s="218"/>
      <c r="H95" s="221">
        <v>4.5</v>
      </c>
      <c r="I95" s="222"/>
      <c r="J95" s="218"/>
      <c r="K95" s="218"/>
      <c r="L95" s="223"/>
      <c r="M95" s="224"/>
      <c r="N95" s="225"/>
      <c r="O95" s="225"/>
      <c r="P95" s="225"/>
      <c r="Q95" s="225"/>
      <c r="R95" s="225"/>
      <c r="S95" s="225"/>
      <c r="T95" s="226"/>
      <c r="AT95" s="227" t="s">
        <v>180</v>
      </c>
      <c r="AU95" s="227" t="s">
        <v>90</v>
      </c>
      <c r="AV95" s="15" t="s">
        <v>178</v>
      </c>
      <c r="AW95" s="15" t="s">
        <v>42</v>
      </c>
      <c r="AX95" s="15" t="s">
        <v>88</v>
      </c>
      <c r="AY95" s="227" t="s">
        <v>171</v>
      </c>
    </row>
    <row r="96" spans="1:65" s="2" customFormat="1" ht="33" customHeight="1" x14ac:dyDescent="0.2">
      <c r="A96" s="37"/>
      <c r="B96" s="38"/>
      <c r="C96" s="182" t="s">
        <v>90</v>
      </c>
      <c r="D96" s="182" t="s">
        <v>173</v>
      </c>
      <c r="E96" s="183" t="s">
        <v>907</v>
      </c>
      <c r="F96" s="184" t="s">
        <v>908</v>
      </c>
      <c r="G96" s="185" t="s">
        <v>127</v>
      </c>
      <c r="H96" s="186">
        <v>12</v>
      </c>
      <c r="I96" s="187"/>
      <c r="J96" s="188">
        <f>ROUND(I96*H96,2)</f>
        <v>0</v>
      </c>
      <c r="K96" s="184" t="s">
        <v>196</v>
      </c>
      <c r="L96" s="42"/>
      <c r="M96" s="189" t="s">
        <v>79</v>
      </c>
      <c r="N96" s="190" t="s">
        <v>51</v>
      </c>
      <c r="O96" s="67"/>
      <c r="P96" s="191">
        <f>O96*H96</f>
        <v>0</v>
      </c>
      <c r="Q96" s="191">
        <v>0</v>
      </c>
      <c r="R96" s="191">
        <f>Q96*H96</f>
        <v>0</v>
      </c>
      <c r="S96" s="191">
        <v>0.28100000000000003</v>
      </c>
      <c r="T96" s="192">
        <f>S96*H96</f>
        <v>3.3720000000000003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193" t="s">
        <v>178</v>
      </c>
      <c r="AT96" s="193" t="s">
        <v>173</v>
      </c>
      <c r="AU96" s="193" t="s">
        <v>90</v>
      </c>
      <c r="AY96" s="19" t="s">
        <v>171</v>
      </c>
      <c r="BE96" s="194">
        <f>IF(N96="základní",J96,0)</f>
        <v>0</v>
      </c>
      <c r="BF96" s="194">
        <f>IF(N96="snížená",J96,0)</f>
        <v>0</v>
      </c>
      <c r="BG96" s="194">
        <f>IF(N96="zákl. přenesená",J96,0)</f>
        <v>0</v>
      </c>
      <c r="BH96" s="194">
        <f>IF(N96="sníž. přenesená",J96,0)</f>
        <v>0</v>
      </c>
      <c r="BI96" s="194">
        <f>IF(N96="nulová",J96,0)</f>
        <v>0</v>
      </c>
      <c r="BJ96" s="19" t="s">
        <v>88</v>
      </c>
      <c r="BK96" s="194">
        <f>ROUND(I96*H96,2)</f>
        <v>0</v>
      </c>
      <c r="BL96" s="19" t="s">
        <v>178</v>
      </c>
      <c r="BM96" s="193" t="s">
        <v>1684</v>
      </c>
    </row>
    <row r="97" spans="1:65" s="2" customFormat="1" x14ac:dyDescent="0.2">
      <c r="A97" s="37"/>
      <c r="B97" s="38"/>
      <c r="C97" s="39"/>
      <c r="D97" s="228" t="s">
        <v>198</v>
      </c>
      <c r="E97" s="39"/>
      <c r="F97" s="229" t="s">
        <v>910</v>
      </c>
      <c r="G97" s="39"/>
      <c r="H97" s="39"/>
      <c r="I97" s="230"/>
      <c r="J97" s="39"/>
      <c r="K97" s="39"/>
      <c r="L97" s="42"/>
      <c r="M97" s="231"/>
      <c r="N97" s="232"/>
      <c r="O97" s="67"/>
      <c r="P97" s="67"/>
      <c r="Q97" s="67"/>
      <c r="R97" s="67"/>
      <c r="S97" s="67"/>
      <c r="T97" s="68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9" t="s">
        <v>198</v>
      </c>
      <c r="AU97" s="19" t="s">
        <v>90</v>
      </c>
    </row>
    <row r="98" spans="1:65" s="13" customFormat="1" x14ac:dyDescent="0.2">
      <c r="B98" s="195"/>
      <c r="C98" s="196"/>
      <c r="D98" s="197" t="s">
        <v>180</v>
      </c>
      <c r="E98" s="198" t="s">
        <v>79</v>
      </c>
      <c r="F98" s="199" t="s">
        <v>1682</v>
      </c>
      <c r="G98" s="196"/>
      <c r="H98" s="198" t="s">
        <v>79</v>
      </c>
      <c r="I98" s="200"/>
      <c r="J98" s="196"/>
      <c r="K98" s="196"/>
      <c r="L98" s="201"/>
      <c r="M98" s="202"/>
      <c r="N98" s="203"/>
      <c r="O98" s="203"/>
      <c r="P98" s="203"/>
      <c r="Q98" s="203"/>
      <c r="R98" s="203"/>
      <c r="S98" s="203"/>
      <c r="T98" s="204"/>
      <c r="AT98" s="205" t="s">
        <v>180</v>
      </c>
      <c r="AU98" s="205" t="s">
        <v>90</v>
      </c>
      <c r="AV98" s="13" t="s">
        <v>88</v>
      </c>
      <c r="AW98" s="13" t="s">
        <v>42</v>
      </c>
      <c r="AX98" s="13" t="s">
        <v>81</v>
      </c>
      <c r="AY98" s="205" t="s">
        <v>171</v>
      </c>
    </row>
    <row r="99" spans="1:65" s="14" customFormat="1" x14ac:dyDescent="0.2">
      <c r="B99" s="206"/>
      <c r="C99" s="207"/>
      <c r="D99" s="197" t="s">
        <v>180</v>
      </c>
      <c r="E99" s="208" t="s">
        <v>79</v>
      </c>
      <c r="F99" s="209" t="s">
        <v>1685</v>
      </c>
      <c r="G99" s="207"/>
      <c r="H99" s="210">
        <v>12</v>
      </c>
      <c r="I99" s="211"/>
      <c r="J99" s="207"/>
      <c r="K99" s="207"/>
      <c r="L99" s="212"/>
      <c r="M99" s="213"/>
      <c r="N99" s="214"/>
      <c r="O99" s="214"/>
      <c r="P99" s="214"/>
      <c r="Q99" s="214"/>
      <c r="R99" s="214"/>
      <c r="S99" s="214"/>
      <c r="T99" s="215"/>
      <c r="AT99" s="216" t="s">
        <v>180</v>
      </c>
      <c r="AU99" s="216" t="s">
        <v>90</v>
      </c>
      <c r="AV99" s="14" t="s">
        <v>90</v>
      </c>
      <c r="AW99" s="14" t="s">
        <v>42</v>
      </c>
      <c r="AX99" s="14" t="s">
        <v>81</v>
      </c>
      <c r="AY99" s="216" t="s">
        <v>171</v>
      </c>
    </row>
    <row r="100" spans="1:65" s="15" customFormat="1" x14ac:dyDescent="0.2">
      <c r="B100" s="217"/>
      <c r="C100" s="218"/>
      <c r="D100" s="197" t="s">
        <v>180</v>
      </c>
      <c r="E100" s="219" t="s">
        <v>892</v>
      </c>
      <c r="F100" s="220" t="s">
        <v>183</v>
      </c>
      <c r="G100" s="218"/>
      <c r="H100" s="221">
        <v>12</v>
      </c>
      <c r="I100" s="222"/>
      <c r="J100" s="218"/>
      <c r="K100" s="218"/>
      <c r="L100" s="223"/>
      <c r="M100" s="224"/>
      <c r="N100" s="225"/>
      <c r="O100" s="225"/>
      <c r="P100" s="225"/>
      <c r="Q100" s="225"/>
      <c r="R100" s="225"/>
      <c r="S100" s="225"/>
      <c r="T100" s="226"/>
      <c r="AT100" s="227" t="s">
        <v>180</v>
      </c>
      <c r="AU100" s="227" t="s">
        <v>90</v>
      </c>
      <c r="AV100" s="15" t="s">
        <v>178</v>
      </c>
      <c r="AW100" s="15" t="s">
        <v>42</v>
      </c>
      <c r="AX100" s="15" t="s">
        <v>88</v>
      </c>
      <c r="AY100" s="227" t="s">
        <v>171</v>
      </c>
    </row>
    <row r="101" spans="1:65" s="2" customFormat="1" ht="37.9" customHeight="1" x14ac:dyDescent="0.2">
      <c r="A101" s="37"/>
      <c r="B101" s="38"/>
      <c r="C101" s="182" t="s">
        <v>193</v>
      </c>
      <c r="D101" s="182" t="s">
        <v>173</v>
      </c>
      <c r="E101" s="183" t="s">
        <v>1686</v>
      </c>
      <c r="F101" s="184" t="s">
        <v>1687</v>
      </c>
      <c r="G101" s="185" t="s">
        <v>127</v>
      </c>
      <c r="H101" s="186">
        <v>14.4</v>
      </c>
      <c r="I101" s="187"/>
      <c r="J101" s="188">
        <f>ROUND(I101*H101,2)</f>
        <v>0</v>
      </c>
      <c r="K101" s="184" t="s">
        <v>196</v>
      </c>
      <c r="L101" s="42"/>
      <c r="M101" s="189" t="s">
        <v>79</v>
      </c>
      <c r="N101" s="190" t="s">
        <v>51</v>
      </c>
      <c r="O101" s="67"/>
      <c r="P101" s="191">
        <f>O101*H101</f>
        <v>0</v>
      </c>
      <c r="Q101" s="191">
        <v>0</v>
      </c>
      <c r="R101" s="191">
        <f>Q101*H101</f>
        <v>0</v>
      </c>
      <c r="S101" s="191">
        <v>0.28999999999999998</v>
      </c>
      <c r="T101" s="192">
        <f>S101*H101</f>
        <v>4.1760000000000002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193" t="s">
        <v>178</v>
      </c>
      <c r="AT101" s="193" t="s">
        <v>173</v>
      </c>
      <c r="AU101" s="193" t="s">
        <v>90</v>
      </c>
      <c r="AY101" s="19" t="s">
        <v>171</v>
      </c>
      <c r="BE101" s="194">
        <f>IF(N101="základní",J101,0)</f>
        <v>0</v>
      </c>
      <c r="BF101" s="194">
        <f>IF(N101="snížená",J101,0)</f>
        <v>0</v>
      </c>
      <c r="BG101" s="194">
        <f>IF(N101="zákl. přenesená",J101,0)</f>
        <v>0</v>
      </c>
      <c r="BH101" s="194">
        <f>IF(N101="sníž. přenesená",J101,0)</f>
        <v>0</v>
      </c>
      <c r="BI101" s="194">
        <f>IF(N101="nulová",J101,0)</f>
        <v>0</v>
      </c>
      <c r="BJ101" s="19" t="s">
        <v>88</v>
      </c>
      <c r="BK101" s="194">
        <f>ROUND(I101*H101,2)</f>
        <v>0</v>
      </c>
      <c r="BL101" s="19" t="s">
        <v>178</v>
      </c>
      <c r="BM101" s="193" t="s">
        <v>1688</v>
      </c>
    </row>
    <row r="102" spans="1:65" s="2" customFormat="1" x14ac:dyDescent="0.2">
      <c r="A102" s="37"/>
      <c r="B102" s="38"/>
      <c r="C102" s="39"/>
      <c r="D102" s="228" t="s">
        <v>198</v>
      </c>
      <c r="E102" s="39"/>
      <c r="F102" s="229" t="s">
        <v>1689</v>
      </c>
      <c r="G102" s="39"/>
      <c r="H102" s="39"/>
      <c r="I102" s="230"/>
      <c r="J102" s="39"/>
      <c r="K102" s="39"/>
      <c r="L102" s="42"/>
      <c r="M102" s="231"/>
      <c r="N102" s="232"/>
      <c r="O102" s="67"/>
      <c r="P102" s="67"/>
      <c r="Q102" s="67"/>
      <c r="R102" s="67"/>
      <c r="S102" s="67"/>
      <c r="T102" s="68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T102" s="19" t="s">
        <v>198</v>
      </c>
      <c r="AU102" s="19" t="s">
        <v>90</v>
      </c>
    </row>
    <row r="103" spans="1:65" s="13" customFormat="1" x14ac:dyDescent="0.2">
      <c r="B103" s="195"/>
      <c r="C103" s="196"/>
      <c r="D103" s="197" t="s">
        <v>180</v>
      </c>
      <c r="E103" s="198" t="s">
        <v>79</v>
      </c>
      <c r="F103" s="199" t="s">
        <v>1682</v>
      </c>
      <c r="G103" s="196"/>
      <c r="H103" s="198" t="s">
        <v>79</v>
      </c>
      <c r="I103" s="200"/>
      <c r="J103" s="196"/>
      <c r="K103" s="196"/>
      <c r="L103" s="201"/>
      <c r="M103" s="202"/>
      <c r="N103" s="203"/>
      <c r="O103" s="203"/>
      <c r="P103" s="203"/>
      <c r="Q103" s="203"/>
      <c r="R103" s="203"/>
      <c r="S103" s="203"/>
      <c r="T103" s="204"/>
      <c r="AT103" s="205" t="s">
        <v>180</v>
      </c>
      <c r="AU103" s="205" t="s">
        <v>90</v>
      </c>
      <c r="AV103" s="13" t="s">
        <v>88</v>
      </c>
      <c r="AW103" s="13" t="s">
        <v>42</v>
      </c>
      <c r="AX103" s="13" t="s">
        <v>81</v>
      </c>
      <c r="AY103" s="205" t="s">
        <v>171</v>
      </c>
    </row>
    <row r="104" spans="1:65" s="14" customFormat="1" x14ac:dyDescent="0.2">
      <c r="B104" s="206"/>
      <c r="C104" s="207"/>
      <c r="D104" s="197" t="s">
        <v>180</v>
      </c>
      <c r="E104" s="208" t="s">
        <v>79</v>
      </c>
      <c r="F104" s="209" t="s">
        <v>1690</v>
      </c>
      <c r="G104" s="207"/>
      <c r="H104" s="210">
        <v>12</v>
      </c>
      <c r="I104" s="211"/>
      <c r="J104" s="207"/>
      <c r="K104" s="207"/>
      <c r="L104" s="212"/>
      <c r="M104" s="213"/>
      <c r="N104" s="214"/>
      <c r="O104" s="214"/>
      <c r="P104" s="214"/>
      <c r="Q104" s="214"/>
      <c r="R104" s="214"/>
      <c r="S104" s="214"/>
      <c r="T104" s="215"/>
      <c r="AT104" s="216" t="s">
        <v>180</v>
      </c>
      <c r="AU104" s="216" t="s">
        <v>90</v>
      </c>
      <c r="AV104" s="14" t="s">
        <v>90</v>
      </c>
      <c r="AW104" s="14" t="s">
        <v>42</v>
      </c>
      <c r="AX104" s="14" t="s">
        <v>81</v>
      </c>
      <c r="AY104" s="216" t="s">
        <v>171</v>
      </c>
    </row>
    <row r="105" spans="1:65" s="14" customFormat="1" x14ac:dyDescent="0.2">
      <c r="B105" s="206"/>
      <c r="C105" s="207"/>
      <c r="D105" s="197" t="s">
        <v>180</v>
      </c>
      <c r="E105" s="208" t="s">
        <v>79</v>
      </c>
      <c r="F105" s="209" t="s">
        <v>1691</v>
      </c>
      <c r="G105" s="207"/>
      <c r="H105" s="210">
        <v>2.4</v>
      </c>
      <c r="I105" s="211"/>
      <c r="J105" s="207"/>
      <c r="K105" s="207"/>
      <c r="L105" s="212"/>
      <c r="M105" s="213"/>
      <c r="N105" s="214"/>
      <c r="O105" s="214"/>
      <c r="P105" s="214"/>
      <c r="Q105" s="214"/>
      <c r="R105" s="214"/>
      <c r="S105" s="214"/>
      <c r="T105" s="215"/>
      <c r="AT105" s="216" t="s">
        <v>180</v>
      </c>
      <c r="AU105" s="216" t="s">
        <v>90</v>
      </c>
      <c r="AV105" s="14" t="s">
        <v>90</v>
      </c>
      <c r="AW105" s="14" t="s">
        <v>42</v>
      </c>
      <c r="AX105" s="14" t="s">
        <v>81</v>
      </c>
      <c r="AY105" s="216" t="s">
        <v>171</v>
      </c>
    </row>
    <row r="106" spans="1:65" s="15" customFormat="1" x14ac:dyDescent="0.2">
      <c r="B106" s="217"/>
      <c r="C106" s="218"/>
      <c r="D106" s="197" t="s">
        <v>180</v>
      </c>
      <c r="E106" s="219" t="s">
        <v>79</v>
      </c>
      <c r="F106" s="220" t="s">
        <v>183</v>
      </c>
      <c r="G106" s="218"/>
      <c r="H106" s="221">
        <v>14.4</v>
      </c>
      <c r="I106" s="222"/>
      <c r="J106" s="218"/>
      <c r="K106" s="218"/>
      <c r="L106" s="223"/>
      <c r="M106" s="224"/>
      <c r="N106" s="225"/>
      <c r="O106" s="225"/>
      <c r="P106" s="225"/>
      <c r="Q106" s="225"/>
      <c r="R106" s="225"/>
      <c r="S106" s="225"/>
      <c r="T106" s="226"/>
      <c r="AT106" s="227" t="s">
        <v>180</v>
      </c>
      <c r="AU106" s="227" t="s">
        <v>90</v>
      </c>
      <c r="AV106" s="15" t="s">
        <v>178</v>
      </c>
      <c r="AW106" s="15" t="s">
        <v>42</v>
      </c>
      <c r="AX106" s="15" t="s">
        <v>88</v>
      </c>
      <c r="AY106" s="227" t="s">
        <v>171</v>
      </c>
    </row>
    <row r="107" spans="1:65" s="2" customFormat="1" ht="24.2" customHeight="1" x14ac:dyDescent="0.2">
      <c r="A107" s="37"/>
      <c r="B107" s="38"/>
      <c r="C107" s="182" t="s">
        <v>178</v>
      </c>
      <c r="D107" s="182" t="s">
        <v>173</v>
      </c>
      <c r="E107" s="183" t="s">
        <v>1536</v>
      </c>
      <c r="F107" s="184" t="s">
        <v>1537</v>
      </c>
      <c r="G107" s="185" t="s">
        <v>127</v>
      </c>
      <c r="H107" s="186">
        <v>24.36</v>
      </c>
      <c r="I107" s="187"/>
      <c r="J107" s="188">
        <f>ROUND(I107*H107,2)</f>
        <v>0</v>
      </c>
      <c r="K107" s="184" t="s">
        <v>196</v>
      </c>
      <c r="L107" s="42"/>
      <c r="M107" s="189" t="s">
        <v>79</v>
      </c>
      <c r="N107" s="190" t="s">
        <v>51</v>
      </c>
      <c r="O107" s="67"/>
      <c r="P107" s="191">
        <f>O107*H107</f>
        <v>0</v>
      </c>
      <c r="Q107" s="191">
        <v>0</v>
      </c>
      <c r="R107" s="191">
        <f>Q107*H107</f>
        <v>0</v>
      </c>
      <c r="S107" s="191">
        <v>0.35499999999999998</v>
      </c>
      <c r="T107" s="192">
        <f>S107*H107</f>
        <v>8.6478000000000002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193" t="s">
        <v>178</v>
      </c>
      <c r="AT107" s="193" t="s">
        <v>173</v>
      </c>
      <c r="AU107" s="193" t="s">
        <v>90</v>
      </c>
      <c r="AY107" s="19" t="s">
        <v>171</v>
      </c>
      <c r="BE107" s="194">
        <f>IF(N107="základní",J107,0)</f>
        <v>0</v>
      </c>
      <c r="BF107" s="194">
        <f>IF(N107="snížená",J107,0)</f>
        <v>0</v>
      </c>
      <c r="BG107" s="194">
        <f>IF(N107="zákl. přenesená",J107,0)</f>
        <v>0</v>
      </c>
      <c r="BH107" s="194">
        <f>IF(N107="sníž. přenesená",J107,0)</f>
        <v>0</v>
      </c>
      <c r="BI107" s="194">
        <f>IF(N107="nulová",J107,0)</f>
        <v>0</v>
      </c>
      <c r="BJ107" s="19" t="s">
        <v>88</v>
      </c>
      <c r="BK107" s="194">
        <f>ROUND(I107*H107,2)</f>
        <v>0</v>
      </c>
      <c r="BL107" s="19" t="s">
        <v>178</v>
      </c>
      <c r="BM107" s="193" t="s">
        <v>1692</v>
      </c>
    </row>
    <row r="108" spans="1:65" s="2" customFormat="1" x14ac:dyDescent="0.2">
      <c r="A108" s="37"/>
      <c r="B108" s="38"/>
      <c r="C108" s="39"/>
      <c r="D108" s="228" t="s">
        <v>198</v>
      </c>
      <c r="E108" s="39"/>
      <c r="F108" s="229" t="s">
        <v>1539</v>
      </c>
      <c r="G108" s="39"/>
      <c r="H108" s="39"/>
      <c r="I108" s="230"/>
      <c r="J108" s="39"/>
      <c r="K108" s="39"/>
      <c r="L108" s="42"/>
      <c r="M108" s="231"/>
      <c r="N108" s="232"/>
      <c r="O108" s="67"/>
      <c r="P108" s="67"/>
      <c r="Q108" s="67"/>
      <c r="R108" s="67"/>
      <c r="S108" s="67"/>
      <c r="T108" s="68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T108" s="19" t="s">
        <v>198</v>
      </c>
      <c r="AU108" s="19" t="s">
        <v>90</v>
      </c>
    </row>
    <row r="109" spans="1:65" s="14" customFormat="1" x14ac:dyDescent="0.2">
      <c r="B109" s="206"/>
      <c r="C109" s="207"/>
      <c r="D109" s="197" t="s">
        <v>180</v>
      </c>
      <c r="E109" s="208" t="s">
        <v>79</v>
      </c>
      <c r="F109" s="209" t="s">
        <v>1693</v>
      </c>
      <c r="G109" s="207"/>
      <c r="H109" s="210">
        <v>24.36</v>
      </c>
      <c r="I109" s="211"/>
      <c r="J109" s="207"/>
      <c r="K109" s="207"/>
      <c r="L109" s="212"/>
      <c r="M109" s="213"/>
      <c r="N109" s="214"/>
      <c r="O109" s="214"/>
      <c r="P109" s="214"/>
      <c r="Q109" s="214"/>
      <c r="R109" s="214"/>
      <c r="S109" s="214"/>
      <c r="T109" s="215"/>
      <c r="AT109" s="216" t="s">
        <v>180</v>
      </c>
      <c r="AU109" s="216" t="s">
        <v>90</v>
      </c>
      <c r="AV109" s="14" t="s">
        <v>90</v>
      </c>
      <c r="AW109" s="14" t="s">
        <v>42</v>
      </c>
      <c r="AX109" s="14" t="s">
        <v>81</v>
      </c>
      <c r="AY109" s="216" t="s">
        <v>171</v>
      </c>
    </row>
    <row r="110" spans="1:65" s="15" customFormat="1" x14ac:dyDescent="0.2">
      <c r="B110" s="217"/>
      <c r="C110" s="218"/>
      <c r="D110" s="197" t="s">
        <v>180</v>
      </c>
      <c r="E110" s="219" t="s">
        <v>79</v>
      </c>
      <c r="F110" s="220" t="s">
        <v>183</v>
      </c>
      <c r="G110" s="218"/>
      <c r="H110" s="221">
        <v>24.36</v>
      </c>
      <c r="I110" s="222"/>
      <c r="J110" s="218"/>
      <c r="K110" s="218"/>
      <c r="L110" s="223"/>
      <c r="M110" s="224"/>
      <c r="N110" s="225"/>
      <c r="O110" s="225"/>
      <c r="P110" s="225"/>
      <c r="Q110" s="225"/>
      <c r="R110" s="225"/>
      <c r="S110" s="225"/>
      <c r="T110" s="226"/>
      <c r="AT110" s="227" t="s">
        <v>180</v>
      </c>
      <c r="AU110" s="227" t="s">
        <v>90</v>
      </c>
      <c r="AV110" s="15" t="s">
        <v>178</v>
      </c>
      <c r="AW110" s="15" t="s">
        <v>42</v>
      </c>
      <c r="AX110" s="15" t="s">
        <v>88</v>
      </c>
      <c r="AY110" s="227" t="s">
        <v>171</v>
      </c>
    </row>
    <row r="111" spans="1:65" s="2" customFormat="1" ht="24.2" customHeight="1" x14ac:dyDescent="0.2">
      <c r="A111" s="37"/>
      <c r="B111" s="38"/>
      <c r="C111" s="182" t="s">
        <v>208</v>
      </c>
      <c r="D111" s="182" t="s">
        <v>173</v>
      </c>
      <c r="E111" s="183" t="s">
        <v>948</v>
      </c>
      <c r="F111" s="184" t="s">
        <v>949</v>
      </c>
      <c r="G111" s="185" t="s">
        <v>211</v>
      </c>
      <c r="H111" s="186">
        <v>4</v>
      </c>
      <c r="I111" s="187"/>
      <c r="J111" s="188">
        <f>ROUND(I111*H111,2)</f>
        <v>0</v>
      </c>
      <c r="K111" s="184" t="s">
        <v>196</v>
      </c>
      <c r="L111" s="42"/>
      <c r="M111" s="189" t="s">
        <v>79</v>
      </c>
      <c r="N111" s="190" t="s">
        <v>51</v>
      </c>
      <c r="O111" s="67"/>
      <c r="P111" s="191">
        <f>O111*H111</f>
        <v>0</v>
      </c>
      <c r="Q111" s="191">
        <v>0</v>
      </c>
      <c r="R111" s="191">
        <f>Q111*H111</f>
        <v>0</v>
      </c>
      <c r="S111" s="191">
        <v>0.28999999999999998</v>
      </c>
      <c r="T111" s="192">
        <f>S111*H111</f>
        <v>1.1599999999999999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193" t="s">
        <v>178</v>
      </c>
      <c r="AT111" s="193" t="s">
        <v>173</v>
      </c>
      <c r="AU111" s="193" t="s">
        <v>90</v>
      </c>
      <c r="AY111" s="19" t="s">
        <v>171</v>
      </c>
      <c r="BE111" s="194">
        <f>IF(N111="základní",J111,0)</f>
        <v>0</v>
      </c>
      <c r="BF111" s="194">
        <f>IF(N111="snížená",J111,0)</f>
        <v>0</v>
      </c>
      <c r="BG111" s="194">
        <f>IF(N111="zákl. přenesená",J111,0)</f>
        <v>0</v>
      </c>
      <c r="BH111" s="194">
        <f>IF(N111="sníž. přenesená",J111,0)</f>
        <v>0</v>
      </c>
      <c r="BI111" s="194">
        <f>IF(N111="nulová",J111,0)</f>
        <v>0</v>
      </c>
      <c r="BJ111" s="19" t="s">
        <v>88</v>
      </c>
      <c r="BK111" s="194">
        <f>ROUND(I111*H111,2)</f>
        <v>0</v>
      </c>
      <c r="BL111" s="19" t="s">
        <v>178</v>
      </c>
      <c r="BM111" s="193" t="s">
        <v>1694</v>
      </c>
    </row>
    <row r="112" spans="1:65" s="2" customFormat="1" x14ac:dyDescent="0.2">
      <c r="A112" s="37"/>
      <c r="B112" s="38"/>
      <c r="C112" s="39"/>
      <c r="D112" s="228" t="s">
        <v>198</v>
      </c>
      <c r="E112" s="39"/>
      <c r="F112" s="229" t="s">
        <v>951</v>
      </c>
      <c r="G112" s="39"/>
      <c r="H112" s="39"/>
      <c r="I112" s="230"/>
      <c r="J112" s="39"/>
      <c r="K112" s="39"/>
      <c r="L112" s="42"/>
      <c r="M112" s="231"/>
      <c r="N112" s="232"/>
      <c r="O112" s="67"/>
      <c r="P112" s="67"/>
      <c r="Q112" s="67"/>
      <c r="R112" s="67"/>
      <c r="S112" s="67"/>
      <c r="T112" s="68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T112" s="19" t="s">
        <v>198</v>
      </c>
      <c r="AU112" s="19" t="s">
        <v>90</v>
      </c>
    </row>
    <row r="113" spans="1:65" s="13" customFormat="1" x14ac:dyDescent="0.2">
      <c r="B113" s="195"/>
      <c r="C113" s="196"/>
      <c r="D113" s="197" t="s">
        <v>180</v>
      </c>
      <c r="E113" s="198" t="s">
        <v>79</v>
      </c>
      <c r="F113" s="199" t="s">
        <v>1682</v>
      </c>
      <c r="G113" s="196"/>
      <c r="H113" s="198" t="s">
        <v>79</v>
      </c>
      <c r="I113" s="200"/>
      <c r="J113" s="196"/>
      <c r="K113" s="196"/>
      <c r="L113" s="201"/>
      <c r="M113" s="202"/>
      <c r="N113" s="203"/>
      <c r="O113" s="203"/>
      <c r="P113" s="203"/>
      <c r="Q113" s="203"/>
      <c r="R113" s="203"/>
      <c r="S113" s="203"/>
      <c r="T113" s="204"/>
      <c r="AT113" s="205" t="s">
        <v>180</v>
      </c>
      <c r="AU113" s="205" t="s">
        <v>90</v>
      </c>
      <c r="AV113" s="13" t="s">
        <v>88</v>
      </c>
      <c r="AW113" s="13" t="s">
        <v>42</v>
      </c>
      <c r="AX113" s="13" t="s">
        <v>81</v>
      </c>
      <c r="AY113" s="205" t="s">
        <v>171</v>
      </c>
    </row>
    <row r="114" spans="1:65" s="14" customFormat="1" x14ac:dyDescent="0.2">
      <c r="B114" s="206"/>
      <c r="C114" s="207"/>
      <c r="D114" s="197" t="s">
        <v>180</v>
      </c>
      <c r="E114" s="208" t="s">
        <v>79</v>
      </c>
      <c r="F114" s="209" t="s">
        <v>1695</v>
      </c>
      <c r="G114" s="207"/>
      <c r="H114" s="210">
        <v>4</v>
      </c>
      <c r="I114" s="211"/>
      <c r="J114" s="207"/>
      <c r="K114" s="207"/>
      <c r="L114" s="212"/>
      <c r="M114" s="213"/>
      <c r="N114" s="214"/>
      <c r="O114" s="214"/>
      <c r="P114" s="214"/>
      <c r="Q114" s="214"/>
      <c r="R114" s="214"/>
      <c r="S114" s="214"/>
      <c r="T114" s="215"/>
      <c r="AT114" s="216" t="s">
        <v>180</v>
      </c>
      <c r="AU114" s="216" t="s">
        <v>90</v>
      </c>
      <c r="AV114" s="14" t="s">
        <v>90</v>
      </c>
      <c r="AW114" s="14" t="s">
        <v>42</v>
      </c>
      <c r="AX114" s="14" t="s">
        <v>81</v>
      </c>
      <c r="AY114" s="216" t="s">
        <v>171</v>
      </c>
    </row>
    <row r="115" spans="1:65" s="15" customFormat="1" x14ac:dyDescent="0.2">
      <c r="B115" s="217"/>
      <c r="C115" s="218"/>
      <c r="D115" s="197" t="s">
        <v>180</v>
      </c>
      <c r="E115" s="219" t="s">
        <v>79</v>
      </c>
      <c r="F115" s="220" t="s">
        <v>183</v>
      </c>
      <c r="G115" s="218"/>
      <c r="H115" s="221">
        <v>4</v>
      </c>
      <c r="I115" s="222"/>
      <c r="J115" s="218"/>
      <c r="K115" s="218"/>
      <c r="L115" s="223"/>
      <c r="M115" s="224"/>
      <c r="N115" s="225"/>
      <c r="O115" s="225"/>
      <c r="P115" s="225"/>
      <c r="Q115" s="225"/>
      <c r="R115" s="225"/>
      <c r="S115" s="225"/>
      <c r="T115" s="226"/>
      <c r="AT115" s="227" t="s">
        <v>180</v>
      </c>
      <c r="AU115" s="227" t="s">
        <v>90</v>
      </c>
      <c r="AV115" s="15" t="s">
        <v>178</v>
      </c>
      <c r="AW115" s="15" t="s">
        <v>42</v>
      </c>
      <c r="AX115" s="15" t="s">
        <v>88</v>
      </c>
      <c r="AY115" s="227" t="s">
        <v>171</v>
      </c>
    </row>
    <row r="116" spans="1:65" s="2" customFormat="1" ht="24.2" customHeight="1" x14ac:dyDescent="0.2">
      <c r="A116" s="37"/>
      <c r="B116" s="38"/>
      <c r="C116" s="182" t="s">
        <v>217</v>
      </c>
      <c r="D116" s="182" t="s">
        <v>173</v>
      </c>
      <c r="E116" s="183" t="s">
        <v>953</v>
      </c>
      <c r="F116" s="184" t="s">
        <v>954</v>
      </c>
      <c r="G116" s="185" t="s">
        <v>211</v>
      </c>
      <c r="H116" s="186">
        <v>4</v>
      </c>
      <c r="I116" s="187"/>
      <c r="J116" s="188">
        <f>ROUND(I116*H116,2)</f>
        <v>0</v>
      </c>
      <c r="K116" s="184" t="s">
        <v>196</v>
      </c>
      <c r="L116" s="42"/>
      <c r="M116" s="189" t="s">
        <v>79</v>
      </c>
      <c r="N116" s="190" t="s">
        <v>51</v>
      </c>
      <c r="O116" s="67"/>
      <c r="P116" s="191">
        <f>O116*H116</f>
        <v>0</v>
      </c>
      <c r="Q116" s="191">
        <v>0</v>
      </c>
      <c r="R116" s="191">
        <f>Q116*H116</f>
        <v>0</v>
      </c>
      <c r="S116" s="191">
        <v>0.20499999999999999</v>
      </c>
      <c r="T116" s="192">
        <f>S116*H116</f>
        <v>0.82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193" t="s">
        <v>178</v>
      </c>
      <c r="AT116" s="193" t="s">
        <v>173</v>
      </c>
      <c r="AU116" s="193" t="s">
        <v>90</v>
      </c>
      <c r="AY116" s="19" t="s">
        <v>171</v>
      </c>
      <c r="BE116" s="194">
        <f>IF(N116="základní",J116,0)</f>
        <v>0</v>
      </c>
      <c r="BF116" s="194">
        <f>IF(N116="snížená",J116,0)</f>
        <v>0</v>
      </c>
      <c r="BG116" s="194">
        <f>IF(N116="zákl. přenesená",J116,0)</f>
        <v>0</v>
      </c>
      <c r="BH116" s="194">
        <f>IF(N116="sníž. přenesená",J116,0)</f>
        <v>0</v>
      </c>
      <c r="BI116" s="194">
        <f>IF(N116="nulová",J116,0)</f>
        <v>0</v>
      </c>
      <c r="BJ116" s="19" t="s">
        <v>88</v>
      </c>
      <c r="BK116" s="194">
        <f>ROUND(I116*H116,2)</f>
        <v>0</v>
      </c>
      <c r="BL116" s="19" t="s">
        <v>178</v>
      </c>
      <c r="BM116" s="193" t="s">
        <v>1696</v>
      </c>
    </row>
    <row r="117" spans="1:65" s="2" customFormat="1" x14ac:dyDescent="0.2">
      <c r="A117" s="37"/>
      <c r="B117" s="38"/>
      <c r="C117" s="39"/>
      <c r="D117" s="228" t="s">
        <v>198</v>
      </c>
      <c r="E117" s="39"/>
      <c r="F117" s="229" t="s">
        <v>956</v>
      </c>
      <c r="G117" s="39"/>
      <c r="H117" s="39"/>
      <c r="I117" s="230"/>
      <c r="J117" s="39"/>
      <c r="K117" s="39"/>
      <c r="L117" s="42"/>
      <c r="M117" s="231"/>
      <c r="N117" s="232"/>
      <c r="O117" s="67"/>
      <c r="P117" s="67"/>
      <c r="Q117" s="67"/>
      <c r="R117" s="67"/>
      <c r="S117" s="67"/>
      <c r="T117" s="68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9" t="s">
        <v>198</v>
      </c>
      <c r="AU117" s="19" t="s">
        <v>90</v>
      </c>
    </row>
    <row r="118" spans="1:65" s="13" customFormat="1" x14ac:dyDescent="0.2">
      <c r="B118" s="195"/>
      <c r="C118" s="196"/>
      <c r="D118" s="197" t="s">
        <v>180</v>
      </c>
      <c r="E118" s="198" t="s">
        <v>79</v>
      </c>
      <c r="F118" s="199" t="s">
        <v>1682</v>
      </c>
      <c r="G118" s="196"/>
      <c r="H118" s="198" t="s">
        <v>79</v>
      </c>
      <c r="I118" s="200"/>
      <c r="J118" s="196"/>
      <c r="K118" s="196"/>
      <c r="L118" s="201"/>
      <c r="M118" s="202"/>
      <c r="N118" s="203"/>
      <c r="O118" s="203"/>
      <c r="P118" s="203"/>
      <c r="Q118" s="203"/>
      <c r="R118" s="203"/>
      <c r="S118" s="203"/>
      <c r="T118" s="204"/>
      <c r="AT118" s="205" t="s">
        <v>180</v>
      </c>
      <c r="AU118" s="205" t="s">
        <v>90</v>
      </c>
      <c r="AV118" s="13" t="s">
        <v>88</v>
      </c>
      <c r="AW118" s="13" t="s">
        <v>42</v>
      </c>
      <c r="AX118" s="13" t="s">
        <v>81</v>
      </c>
      <c r="AY118" s="205" t="s">
        <v>171</v>
      </c>
    </row>
    <row r="119" spans="1:65" s="14" customFormat="1" x14ac:dyDescent="0.2">
      <c r="B119" s="206"/>
      <c r="C119" s="207"/>
      <c r="D119" s="197" t="s">
        <v>180</v>
      </c>
      <c r="E119" s="208" t="s">
        <v>79</v>
      </c>
      <c r="F119" s="209" t="s">
        <v>1697</v>
      </c>
      <c r="G119" s="207"/>
      <c r="H119" s="210">
        <v>4</v>
      </c>
      <c r="I119" s="211"/>
      <c r="J119" s="207"/>
      <c r="K119" s="207"/>
      <c r="L119" s="212"/>
      <c r="M119" s="213"/>
      <c r="N119" s="214"/>
      <c r="O119" s="214"/>
      <c r="P119" s="214"/>
      <c r="Q119" s="214"/>
      <c r="R119" s="214"/>
      <c r="S119" s="214"/>
      <c r="T119" s="215"/>
      <c r="AT119" s="216" t="s">
        <v>180</v>
      </c>
      <c r="AU119" s="216" t="s">
        <v>90</v>
      </c>
      <c r="AV119" s="14" t="s">
        <v>90</v>
      </c>
      <c r="AW119" s="14" t="s">
        <v>42</v>
      </c>
      <c r="AX119" s="14" t="s">
        <v>81</v>
      </c>
      <c r="AY119" s="216" t="s">
        <v>171</v>
      </c>
    </row>
    <row r="120" spans="1:65" s="15" customFormat="1" x14ac:dyDescent="0.2">
      <c r="B120" s="217"/>
      <c r="C120" s="218"/>
      <c r="D120" s="197" t="s">
        <v>180</v>
      </c>
      <c r="E120" s="219" t="s">
        <v>79</v>
      </c>
      <c r="F120" s="220" t="s">
        <v>183</v>
      </c>
      <c r="G120" s="218"/>
      <c r="H120" s="221">
        <v>4</v>
      </c>
      <c r="I120" s="222"/>
      <c r="J120" s="218"/>
      <c r="K120" s="218"/>
      <c r="L120" s="223"/>
      <c r="M120" s="224"/>
      <c r="N120" s="225"/>
      <c r="O120" s="225"/>
      <c r="P120" s="225"/>
      <c r="Q120" s="225"/>
      <c r="R120" s="225"/>
      <c r="S120" s="225"/>
      <c r="T120" s="226"/>
      <c r="AT120" s="227" t="s">
        <v>180</v>
      </c>
      <c r="AU120" s="227" t="s">
        <v>90</v>
      </c>
      <c r="AV120" s="15" t="s">
        <v>178</v>
      </c>
      <c r="AW120" s="15" t="s">
        <v>42</v>
      </c>
      <c r="AX120" s="15" t="s">
        <v>88</v>
      </c>
      <c r="AY120" s="227" t="s">
        <v>171</v>
      </c>
    </row>
    <row r="121" spans="1:65" s="2" customFormat="1" ht="16.5" customHeight="1" x14ac:dyDescent="0.2">
      <c r="A121" s="37"/>
      <c r="B121" s="38"/>
      <c r="C121" s="182" t="s">
        <v>224</v>
      </c>
      <c r="D121" s="182" t="s">
        <v>173</v>
      </c>
      <c r="E121" s="183" t="s">
        <v>1698</v>
      </c>
      <c r="F121" s="184" t="s">
        <v>1699</v>
      </c>
      <c r="G121" s="185" t="s">
        <v>127</v>
      </c>
      <c r="H121" s="186">
        <v>7.7</v>
      </c>
      <c r="I121" s="187"/>
      <c r="J121" s="188">
        <f>ROUND(I121*H121,2)</f>
        <v>0</v>
      </c>
      <c r="K121" s="184" t="s">
        <v>196</v>
      </c>
      <c r="L121" s="42"/>
      <c r="M121" s="189" t="s">
        <v>79</v>
      </c>
      <c r="N121" s="190" t="s">
        <v>51</v>
      </c>
      <c r="O121" s="67"/>
      <c r="P121" s="191">
        <f>O121*H121</f>
        <v>0</v>
      </c>
      <c r="Q121" s="191">
        <v>0</v>
      </c>
      <c r="R121" s="191">
        <f>Q121*H121</f>
        <v>0</v>
      </c>
      <c r="S121" s="191">
        <v>0</v>
      </c>
      <c r="T121" s="192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193" t="s">
        <v>178</v>
      </c>
      <c r="AT121" s="193" t="s">
        <v>173</v>
      </c>
      <c r="AU121" s="193" t="s">
        <v>90</v>
      </c>
      <c r="AY121" s="19" t="s">
        <v>171</v>
      </c>
      <c r="BE121" s="194">
        <f>IF(N121="základní",J121,0)</f>
        <v>0</v>
      </c>
      <c r="BF121" s="194">
        <f>IF(N121="snížená",J121,0)</f>
        <v>0</v>
      </c>
      <c r="BG121" s="194">
        <f>IF(N121="zákl. přenesená",J121,0)</f>
        <v>0</v>
      </c>
      <c r="BH121" s="194">
        <f>IF(N121="sníž. přenesená",J121,0)</f>
        <v>0</v>
      </c>
      <c r="BI121" s="194">
        <f>IF(N121="nulová",J121,0)</f>
        <v>0</v>
      </c>
      <c r="BJ121" s="19" t="s">
        <v>88</v>
      </c>
      <c r="BK121" s="194">
        <f>ROUND(I121*H121,2)</f>
        <v>0</v>
      </c>
      <c r="BL121" s="19" t="s">
        <v>178</v>
      </c>
      <c r="BM121" s="193" t="s">
        <v>1700</v>
      </c>
    </row>
    <row r="122" spans="1:65" s="2" customFormat="1" x14ac:dyDescent="0.2">
      <c r="A122" s="37"/>
      <c r="B122" s="38"/>
      <c r="C122" s="39"/>
      <c r="D122" s="228" t="s">
        <v>198</v>
      </c>
      <c r="E122" s="39"/>
      <c r="F122" s="229" t="s">
        <v>1701</v>
      </c>
      <c r="G122" s="39"/>
      <c r="H122" s="39"/>
      <c r="I122" s="230"/>
      <c r="J122" s="39"/>
      <c r="K122" s="39"/>
      <c r="L122" s="42"/>
      <c r="M122" s="231"/>
      <c r="N122" s="232"/>
      <c r="O122" s="67"/>
      <c r="P122" s="67"/>
      <c r="Q122" s="67"/>
      <c r="R122" s="67"/>
      <c r="S122" s="67"/>
      <c r="T122" s="68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9" t="s">
        <v>198</v>
      </c>
      <c r="AU122" s="19" t="s">
        <v>90</v>
      </c>
    </row>
    <row r="123" spans="1:65" s="13" customFormat="1" x14ac:dyDescent="0.2">
      <c r="B123" s="195"/>
      <c r="C123" s="196"/>
      <c r="D123" s="197" t="s">
        <v>180</v>
      </c>
      <c r="E123" s="198" t="s">
        <v>79</v>
      </c>
      <c r="F123" s="199" t="s">
        <v>1682</v>
      </c>
      <c r="G123" s="196"/>
      <c r="H123" s="198" t="s">
        <v>79</v>
      </c>
      <c r="I123" s="200"/>
      <c r="J123" s="196"/>
      <c r="K123" s="196"/>
      <c r="L123" s="201"/>
      <c r="M123" s="202"/>
      <c r="N123" s="203"/>
      <c r="O123" s="203"/>
      <c r="P123" s="203"/>
      <c r="Q123" s="203"/>
      <c r="R123" s="203"/>
      <c r="S123" s="203"/>
      <c r="T123" s="204"/>
      <c r="AT123" s="205" t="s">
        <v>180</v>
      </c>
      <c r="AU123" s="205" t="s">
        <v>90</v>
      </c>
      <c r="AV123" s="13" t="s">
        <v>88</v>
      </c>
      <c r="AW123" s="13" t="s">
        <v>42</v>
      </c>
      <c r="AX123" s="13" t="s">
        <v>81</v>
      </c>
      <c r="AY123" s="205" t="s">
        <v>171</v>
      </c>
    </row>
    <row r="124" spans="1:65" s="14" customFormat="1" x14ac:dyDescent="0.2">
      <c r="B124" s="206"/>
      <c r="C124" s="207"/>
      <c r="D124" s="197" t="s">
        <v>180</v>
      </c>
      <c r="E124" s="208" t="s">
        <v>79</v>
      </c>
      <c r="F124" s="209" t="s">
        <v>1702</v>
      </c>
      <c r="G124" s="207"/>
      <c r="H124" s="210">
        <v>7.7</v>
      </c>
      <c r="I124" s="211"/>
      <c r="J124" s="207"/>
      <c r="K124" s="207"/>
      <c r="L124" s="212"/>
      <c r="M124" s="213"/>
      <c r="N124" s="214"/>
      <c r="O124" s="214"/>
      <c r="P124" s="214"/>
      <c r="Q124" s="214"/>
      <c r="R124" s="214"/>
      <c r="S124" s="214"/>
      <c r="T124" s="215"/>
      <c r="AT124" s="216" t="s">
        <v>180</v>
      </c>
      <c r="AU124" s="216" t="s">
        <v>90</v>
      </c>
      <c r="AV124" s="14" t="s">
        <v>90</v>
      </c>
      <c r="AW124" s="14" t="s">
        <v>42</v>
      </c>
      <c r="AX124" s="14" t="s">
        <v>81</v>
      </c>
      <c r="AY124" s="216" t="s">
        <v>171</v>
      </c>
    </row>
    <row r="125" spans="1:65" s="15" customFormat="1" x14ac:dyDescent="0.2">
      <c r="B125" s="217"/>
      <c r="C125" s="218"/>
      <c r="D125" s="197" t="s">
        <v>180</v>
      </c>
      <c r="E125" s="219" t="s">
        <v>79</v>
      </c>
      <c r="F125" s="220" t="s">
        <v>183</v>
      </c>
      <c r="G125" s="218"/>
      <c r="H125" s="221">
        <v>7.7</v>
      </c>
      <c r="I125" s="222"/>
      <c r="J125" s="218"/>
      <c r="K125" s="218"/>
      <c r="L125" s="223"/>
      <c r="M125" s="224"/>
      <c r="N125" s="225"/>
      <c r="O125" s="225"/>
      <c r="P125" s="225"/>
      <c r="Q125" s="225"/>
      <c r="R125" s="225"/>
      <c r="S125" s="225"/>
      <c r="T125" s="226"/>
      <c r="AT125" s="227" t="s">
        <v>180</v>
      </c>
      <c r="AU125" s="227" t="s">
        <v>90</v>
      </c>
      <c r="AV125" s="15" t="s">
        <v>178</v>
      </c>
      <c r="AW125" s="15" t="s">
        <v>42</v>
      </c>
      <c r="AX125" s="15" t="s">
        <v>88</v>
      </c>
      <c r="AY125" s="227" t="s">
        <v>171</v>
      </c>
    </row>
    <row r="126" spans="1:65" s="2" customFormat="1" ht="24.2" customHeight="1" x14ac:dyDescent="0.2">
      <c r="A126" s="37"/>
      <c r="B126" s="38"/>
      <c r="C126" s="182" t="s">
        <v>205</v>
      </c>
      <c r="D126" s="182" t="s">
        <v>173</v>
      </c>
      <c r="E126" s="183" t="s">
        <v>1703</v>
      </c>
      <c r="F126" s="184" t="s">
        <v>1704</v>
      </c>
      <c r="G126" s="185" t="s">
        <v>127</v>
      </c>
      <c r="H126" s="186">
        <v>90</v>
      </c>
      <c r="I126" s="187"/>
      <c r="J126" s="188">
        <f>ROUND(I126*H126,2)</f>
        <v>0</v>
      </c>
      <c r="K126" s="184" t="s">
        <v>196</v>
      </c>
      <c r="L126" s="42"/>
      <c r="M126" s="189" t="s">
        <v>79</v>
      </c>
      <c r="N126" s="190" t="s">
        <v>51</v>
      </c>
      <c r="O126" s="67"/>
      <c r="P126" s="191">
        <f>O126*H126</f>
        <v>0</v>
      </c>
      <c r="Q126" s="191">
        <v>0</v>
      </c>
      <c r="R126" s="191">
        <f>Q126*H126</f>
        <v>0</v>
      </c>
      <c r="S126" s="191">
        <v>0</v>
      </c>
      <c r="T126" s="192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193" t="s">
        <v>178</v>
      </c>
      <c r="AT126" s="193" t="s">
        <v>173</v>
      </c>
      <c r="AU126" s="193" t="s">
        <v>90</v>
      </c>
      <c r="AY126" s="19" t="s">
        <v>171</v>
      </c>
      <c r="BE126" s="194">
        <f>IF(N126="základní",J126,0)</f>
        <v>0</v>
      </c>
      <c r="BF126" s="194">
        <f>IF(N126="snížená",J126,0)</f>
        <v>0</v>
      </c>
      <c r="BG126" s="194">
        <f>IF(N126="zákl. přenesená",J126,0)</f>
        <v>0</v>
      </c>
      <c r="BH126" s="194">
        <f>IF(N126="sníž. přenesená",J126,0)</f>
        <v>0</v>
      </c>
      <c r="BI126" s="194">
        <f>IF(N126="nulová",J126,0)</f>
        <v>0</v>
      </c>
      <c r="BJ126" s="19" t="s">
        <v>88</v>
      </c>
      <c r="BK126" s="194">
        <f>ROUND(I126*H126,2)</f>
        <v>0</v>
      </c>
      <c r="BL126" s="19" t="s">
        <v>178</v>
      </c>
      <c r="BM126" s="193" t="s">
        <v>1705</v>
      </c>
    </row>
    <row r="127" spans="1:65" s="2" customFormat="1" x14ac:dyDescent="0.2">
      <c r="A127" s="37"/>
      <c r="B127" s="38"/>
      <c r="C127" s="39"/>
      <c r="D127" s="228" t="s">
        <v>198</v>
      </c>
      <c r="E127" s="39"/>
      <c r="F127" s="229" t="s">
        <v>1706</v>
      </c>
      <c r="G127" s="39"/>
      <c r="H127" s="39"/>
      <c r="I127" s="230"/>
      <c r="J127" s="39"/>
      <c r="K127" s="39"/>
      <c r="L127" s="42"/>
      <c r="M127" s="231"/>
      <c r="N127" s="232"/>
      <c r="O127" s="67"/>
      <c r="P127" s="67"/>
      <c r="Q127" s="67"/>
      <c r="R127" s="67"/>
      <c r="S127" s="67"/>
      <c r="T127" s="68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9" t="s">
        <v>198</v>
      </c>
      <c r="AU127" s="19" t="s">
        <v>90</v>
      </c>
    </row>
    <row r="128" spans="1:65" s="14" customFormat="1" x14ac:dyDescent="0.2">
      <c r="B128" s="206"/>
      <c r="C128" s="207"/>
      <c r="D128" s="197" t="s">
        <v>180</v>
      </c>
      <c r="E128" s="208" t="s">
        <v>79</v>
      </c>
      <c r="F128" s="209" t="s">
        <v>1707</v>
      </c>
      <c r="G128" s="207"/>
      <c r="H128" s="210">
        <v>90</v>
      </c>
      <c r="I128" s="211"/>
      <c r="J128" s="207"/>
      <c r="K128" s="207"/>
      <c r="L128" s="212"/>
      <c r="M128" s="213"/>
      <c r="N128" s="214"/>
      <c r="O128" s="214"/>
      <c r="P128" s="214"/>
      <c r="Q128" s="214"/>
      <c r="R128" s="214"/>
      <c r="S128" s="214"/>
      <c r="T128" s="215"/>
      <c r="AT128" s="216" t="s">
        <v>180</v>
      </c>
      <c r="AU128" s="216" t="s">
        <v>90</v>
      </c>
      <c r="AV128" s="14" t="s">
        <v>90</v>
      </c>
      <c r="AW128" s="14" t="s">
        <v>42</v>
      </c>
      <c r="AX128" s="14" t="s">
        <v>81</v>
      </c>
      <c r="AY128" s="216" t="s">
        <v>171</v>
      </c>
    </row>
    <row r="129" spans="1:65" s="15" customFormat="1" x14ac:dyDescent="0.2">
      <c r="B129" s="217"/>
      <c r="C129" s="218"/>
      <c r="D129" s="197" t="s">
        <v>180</v>
      </c>
      <c r="E129" s="219" t="s">
        <v>79</v>
      </c>
      <c r="F129" s="220" t="s">
        <v>183</v>
      </c>
      <c r="G129" s="218"/>
      <c r="H129" s="221">
        <v>90</v>
      </c>
      <c r="I129" s="222"/>
      <c r="J129" s="218"/>
      <c r="K129" s="218"/>
      <c r="L129" s="223"/>
      <c r="M129" s="224"/>
      <c r="N129" s="225"/>
      <c r="O129" s="225"/>
      <c r="P129" s="225"/>
      <c r="Q129" s="225"/>
      <c r="R129" s="225"/>
      <c r="S129" s="225"/>
      <c r="T129" s="226"/>
      <c r="AT129" s="227" t="s">
        <v>180</v>
      </c>
      <c r="AU129" s="227" t="s">
        <v>90</v>
      </c>
      <c r="AV129" s="15" t="s">
        <v>178</v>
      </c>
      <c r="AW129" s="15" t="s">
        <v>42</v>
      </c>
      <c r="AX129" s="15" t="s">
        <v>88</v>
      </c>
      <c r="AY129" s="227" t="s">
        <v>171</v>
      </c>
    </row>
    <row r="130" spans="1:65" s="2" customFormat="1" ht="16.5" customHeight="1" x14ac:dyDescent="0.2">
      <c r="A130" s="37"/>
      <c r="B130" s="38"/>
      <c r="C130" s="233" t="s">
        <v>236</v>
      </c>
      <c r="D130" s="233" t="s">
        <v>202</v>
      </c>
      <c r="E130" s="234" t="s">
        <v>1708</v>
      </c>
      <c r="F130" s="235" t="s">
        <v>1709</v>
      </c>
      <c r="G130" s="236" t="s">
        <v>721</v>
      </c>
      <c r="H130" s="237">
        <v>1.8</v>
      </c>
      <c r="I130" s="238"/>
      <c r="J130" s="239">
        <f>ROUND(I130*H130,2)</f>
        <v>0</v>
      </c>
      <c r="K130" s="235" t="s">
        <v>196</v>
      </c>
      <c r="L130" s="240"/>
      <c r="M130" s="241" t="s">
        <v>79</v>
      </c>
      <c r="N130" s="242" t="s">
        <v>51</v>
      </c>
      <c r="O130" s="67"/>
      <c r="P130" s="191">
        <f>O130*H130</f>
        <v>0</v>
      </c>
      <c r="Q130" s="191">
        <v>1E-3</v>
      </c>
      <c r="R130" s="191">
        <f>Q130*H130</f>
        <v>1.8000000000000002E-3</v>
      </c>
      <c r="S130" s="191">
        <v>0</v>
      </c>
      <c r="T130" s="192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193" t="s">
        <v>205</v>
      </c>
      <c r="AT130" s="193" t="s">
        <v>202</v>
      </c>
      <c r="AU130" s="193" t="s">
        <v>90</v>
      </c>
      <c r="AY130" s="19" t="s">
        <v>171</v>
      </c>
      <c r="BE130" s="194">
        <f>IF(N130="základní",J130,0)</f>
        <v>0</v>
      </c>
      <c r="BF130" s="194">
        <f>IF(N130="snížená",J130,0)</f>
        <v>0</v>
      </c>
      <c r="BG130" s="194">
        <f>IF(N130="zákl. přenesená",J130,0)</f>
        <v>0</v>
      </c>
      <c r="BH130" s="194">
        <f>IF(N130="sníž. přenesená",J130,0)</f>
        <v>0</v>
      </c>
      <c r="BI130" s="194">
        <f>IF(N130="nulová",J130,0)</f>
        <v>0</v>
      </c>
      <c r="BJ130" s="19" t="s">
        <v>88</v>
      </c>
      <c r="BK130" s="194">
        <f>ROUND(I130*H130,2)</f>
        <v>0</v>
      </c>
      <c r="BL130" s="19" t="s">
        <v>178</v>
      </c>
      <c r="BM130" s="193" t="s">
        <v>1710</v>
      </c>
    </row>
    <row r="131" spans="1:65" s="14" customFormat="1" x14ac:dyDescent="0.2">
      <c r="B131" s="206"/>
      <c r="C131" s="207"/>
      <c r="D131" s="197" t="s">
        <v>180</v>
      </c>
      <c r="E131" s="208" t="s">
        <v>79</v>
      </c>
      <c r="F131" s="209" t="s">
        <v>1711</v>
      </c>
      <c r="G131" s="207"/>
      <c r="H131" s="210">
        <v>1.8</v>
      </c>
      <c r="I131" s="211"/>
      <c r="J131" s="207"/>
      <c r="K131" s="207"/>
      <c r="L131" s="212"/>
      <c r="M131" s="213"/>
      <c r="N131" s="214"/>
      <c r="O131" s="214"/>
      <c r="P131" s="214"/>
      <c r="Q131" s="214"/>
      <c r="R131" s="214"/>
      <c r="S131" s="214"/>
      <c r="T131" s="215"/>
      <c r="AT131" s="216" t="s">
        <v>180</v>
      </c>
      <c r="AU131" s="216" t="s">
        <v>90</v>
      </c>
      <c r="AV131" s="14" t="s">
        <v>90</v>
      </c>
      <c r="AW131" s="14" t="s">
        <v>42</v>
      </c>
      <c r="AX131" s="14" t="s">
        <v>81</v>
      </c>
      <c r="AY131" s="216" t="s">
        <v>171</v>
      </c>
    </row>
    <row r="132" spans="1:65" s="15" customFormat="1" x14ac:dyDescent="0.2">
      <c r="B132" s="217"/>
      <c r="C132" s="218"/>
      <c r="D132" s="197" t="s">
        <v>180</v>
      </c>
      <c r="E132" s="219" t="s">
        <v>79</v>
      </c>
      <c r="F132" s="220" t="s">
        <v>183</v>
      </c>
      <c r="G132" s="218"/>
      <c r="H132" s="221">
        <v>1.8</v>
      </c>
      <c r="I132" s="222"/>
      <c r="J132" s="218"/>
      <c r="K132" s="218"/>
      <c r="L132" s="223"/>
      <c r="M132" s="224"/>
      <c r="N132" s="225"/>
      <c r="O132" s="225"/>
      <c r="P132" s="225"/>
      <c r="Q132" s="225"/>
      <c r="R132" s="225"/>
      <c r="S132" s="225"/>
      <c r="T132" s="226"/>
      <c r="AT132" s="227" t="s">
        <v>180</v>
      </c>
      <c r="AU132" s="227" t="s">
        <v>90</v>
      </c>
      <c r="AV132" s="15" t="s">
        <v>178</v>
      </c>
      <c r="AW132" s="15" t="s">
        <v>42</v>
      </c>
      <c r="AX132" s="15" t="s">
        <v>88</v>
      </c>
      <c r="AY132" s="227" t="s">
        <v>171</v>
      </c>
    </row>
    <row r="133" spans="1:65" s="2" customFormat="1" ht="16.5" customHeight="1" x14ac:dyDescent="0.2">
      <c r="A133" s="37"/>
      <c r="B133" s="38"/>
      <c r="C133" s="182" t="s">
        <v>241</v>
      </c>
      <c r="D133" s="182" t="s">
        <v>173</v>
      </c>
      <c r="E133" s="183" t="s">
        <v>1712</v>
      </c>
      <c r="F133" s="184" t="s">
        <v>1713</v>
      </c>
      <c r="G133" s="185" t="s">
        <v>345</v>
      </c>
      <c r="H133" s="186">
        <v>3</v>
      </c>
      <c r="I133" s="187"/>
      <c r="J133" s="188">
        <f>ROUND(I133*H133,2)</f>
        <v>0</v>
      </c>
      <c r="K133" s="184" t="s">
        <v>177</v>
      </c>
      <c r="L133" s="42"/>
      <c r="M133" s="189" t="s">
        <v>79</v>
      </c>
      <c r="N133" s="190" t="s">
        <v>51</v>
      </c>
      <c r="O133" s="67"/>
      <c r="P133" s="191">
        <f>O133*H133</f>
        <v>0</v>
      </c>
      <c r="Q133" s="191">
        <v>0</v>
      </c>
      <c r="R133" s="191">
        <f>Q133*H133</f>
        <v>0</v>
      </c>
      <c r="S133" s="191">
        <v>0</v>
      </c>
      <c r="T133" s="192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93" t="s">
        <v>178</v>
      </c>
      <c r="AT133" s="193" t="s">
        <v>173</v>
      </c>
      <c r="AU133" s="193" t="s">
        <v>90</v>
      </c>
      <c r="AY133" s="19" t="s">
        <v>171</v>
      </c>
      <c r="BE133" s="194">
        <f>IF(N133="základní",J133,0)</f>
        <v>0</v>
      </c>
      <c r="BF133" s="194">
        <f>IF(N133="snížená",J133,0)</f>
        <v>0</v>
      </c>
      <c r="BG133" s="194">
        <f>IF(N133="zákl. přenesená",J133,0)</f>
        <v>0</v>
      </c>
      <c r="BH133" s="194">
        <f>IF(N133="sníž. přenesená",J133,0)</f>
        <v>0</v>
      </c>
      <c r="BI133" s="194">
        <f>IF(N133="nulová",J133,0)</f>
        <v>0</v>
      </c>
      <c r="BJ133" s="19" t="s">
        <v>88</v>
      </c>
      <c r="BK133" s="194">
        <f>ROUND(I133*H133,2)</f>
        <v>0</v>
      </c>
      <c r="BL133" s="19" t="s">
        <v>178</v>
      </c>
      <c r="BM133" s="193" t="s">
        <v>1714</v>
      </c>
    </row>
    <row r="134" spans="1:65" s="14" customFormat="1" x14ac:dyDescent="0.2">
      <c r="B134" s="206"/>
      <c r="C134" s="207"/>
      <c r="D134" s="197" t="s">
        <v>180</v>
      </c>
      <c r="E134" s="208" t="s">
        <v>79</v>
      </c>
      <c r="F134" s="209" t="s">
        <v>193</v>
      </c>
      <c r="G134" s="207"/>
      <c r="H134" s="210">
        <v>3</v>
      </c>
      <c r="I134" s="211"/>
      <c r="J134" s="207"/>
      <c r="K134" s="207"/>
      <c r="L134" s="212"/>
      <c r="M134" s="213"/>
      <c r="N134" s="214"/>
      <c r="O134" s="214"/>
      <c r="P134" s="214"/>
      <c r="Q134" s="214"/>
      <c r="R134" s="214"/>
      <c r="S134" s="214"/>
      <c r="T134" s="215"/>
      <c r="AT134" s="216" t="s">
        <v>180</v>
      </c>
      <c r="AU134" s="216" t="s">
        <v>90</v>
      </c>
      <c r="AV134" s="14" t="s">
        <v>90</v>
      </c>
      <c r="AW134" s="14" t="s">
        <v>42</v>
      </c>
      <c r="AX134" s="14" t="s">
        <v>81</v>
      </c>
      <c r="AY134" s="216" t="s">
        <v>171</v>
      </c>
    </row>
    <row r="135" spans="1:65" s="15" customFormat="1" x14ac:dyDescent="0.2">
      <c r="B135" s="217"/>
      <c r="C135" s="218"/>
      <c r="D135" s="197" t="s">
        <v>180</v>
      </c>
      <c r="E135" s="219" t="s">
        <v>79</v>
      </c>
      <c r="F135" s="220" t="s">
        <v>183</v>
      </c>
      <c r="G135" s="218"/>
      <c r="H135" s="221">
        <v>3</v>
      </c>
      <c r="I135" s="222"/>
      <c r="J135" s="218"/>
      <c r="K135" s="218"/>
      <c r="L135" s="223"/>
      <c r="M135" s="224"/>
      <c r="N135" s="225"/>
      <c r="O135" s="225"/>
      <c r="P135" s="225"/>
      <c r="Q135" s="225"/>
      <c r="R135" s="225"/>
      <c r="S135" s="225"/>
      <c r="T135" s="226"/>
      <c r="AT135" s="227" t="s">
        <v>180</v>
      </c>
      <c r="AU135" s="227" t="s">
        <v>90</v>
      </c>
      <c r="AV135" s="15" t="s">
        <v>178</v>
      </c>
      <c r="AW135" s="15" t="s">
        <v>42</v>
      </c>
      <c r="AX135" s="15" t="s">
        <v>88</v>
      </c>
      <c r="AY135" s="227" t="s">
        <v>171</v>
      </c>
    </row>
    <row r="136" spans="1:65" s="12" customFormat="1" ht="22.9" customHeight="1" x14ac:dyDescent="0.2">
      <c r="B136" s="166"/>
      <c r="C136" s="167"/>
      <c r="D136" s="168" t="s">
        <v>80</v>
      </c>
      <c r="E136" s="180" t="s">
        <v>90</v>
      </c>
      <c r="F136" s="180" t="s">
        <v>192</v>
      </c>
      <c r="G136" s="167"/>
      <c r="H136" s="167"/>
      <c r="I136" s="170"/>
      <c r="J136" s="181">
        <f>BK136</f>
        <v>0</v>
      </c>
      <c r="K136" s="167"/>
      <c r="L136" s="172"/>
      <c r="M136" s="173"/>
      <c r="N136" s="174"/>
      <c r="O136" s="174"/>
      <c r="P136" s="175">
        <f>SUM(P137:P157)</f>
        <v>0</v>
      </c>
      <c r="Q136" s="174"/>
      <c r="R136" s="175">
        <f>SUM(R137:R157)</f>
        <v>25.7938014</v>
      </c>
      <c r="S136" s="174"/>
      <c r="T136" s="176">
        <f>SUM(T137:T157)</f>
        <v>0</v>
      </c>
      <c r="AR136" s="177" t="s">
        <v>88</v>
      </c>
      <c r="AT136" s="178" t="s">
        <v>80</v>
      </c>
      <c r="AU136" s="178" t="s">
        <v>88</v>
      </c>
      <c r="AY136" s="177" t="s">
        <v>171</v>
      </c>
      <c r="BK136" s="179">
        <f>SUM(BK137:BK157)</f>
        <v>0</v>
      </c>
    </row>
    <row r="137" spans="1:65" s="2" customFormat="1" ht="24.2" customHeight="1" x14ac:dyDescent="0.2">
      <c r="A137" s="37"/>
      <c r="B137" s="38"/>
      <c r="C137" s="182" t="s">
        <v>248</v>
      </c>
      <c r="D137" s="182" t="s">
        <v>173</v>
      </c>
      <c r="E137" s="183" t="s">
        <v>799</v>
      </c>
      <c r="F137" s="184" t="s">
        <v>800</v>
      </c>
      <c r="G137" s="185" t="s">
        <v>127</v>
      </c>
      <c r="H137" s="186">
        <v>24.36</v>
      </c>
      <c r="I137" s="187"/>
      <c r="J137" s="188">
        <f>ROUND(I137*H137,2)</f>
        <v>0</v>
      </c>
      <c r="K137" s="184" t="s">
        <v>196</v>
      </c>
      <c r="L137" s="42"/>
      <c r="M137" s="189" t="s">
        <v>79</v>
      </c>
      <c r="N137" s="190" t="s">
        <v>51</v>
      </c>
      <c r="O137" s="67"/>
      <c r="P137" s="191">
        <f>O137*H137</f>
        <v>0</v>
      </c>
      <c r="Q137" s="191">
        <v>1E-4</v>
      </c>
      <c r="R137" s="191">
        <f>Q137*H137</f>
        <v>2.4360000000000002E-3</v>
      </c>
      <c r="S137" s="191">
        <v>0</v>
      </c>
      <c r="T137" s="192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193" t="s">
        <v>178</v>
      </c>
      <c r="AT137" s="193" t="s">
        <v>173</v>
      </c>
      <c r="AU137" s="193" t="s">
        <v>90</v>
      </c>
      <c r="AY137" s="19" t="s">
        <v>171</v>
      </c>
      <c r="BE137" s="194">
        <f>IF(N137="základní",J137,0)</f>
        <v>0</v>
      </c>
      <c r="BF137" s="194">
        <f>IF(N137="snížená",J137,0)</f>
        <v>0</v>
      </c>
      <c r="BG137" s="194">
        <f>IF(N137="zákl. přenesená",J137,0)</f>
        <v>0</v>
      </c>
      <c r="BH137" s="194">
        <f>IF(N137="sníž. přenesená",J137,0)</f>
        <v>0</v>
      </c>
      <c r="BI137" s="194">
        <f>IF(N137="nulová",J137,0)</f>
        <v>0</v>
      </c>
      <c r="BJ137" s="19" t="s">
        <v>88</v>
      </c>
      <c r="BK137" s="194">
        <f>ROUND(I137*H137,2)</f>
        <v>0</v>
      </c>
      <c r="BL137" s="19" t="s">
        <v>178</v>
      </c>
      <c r="BM137" s="193" t="s">
        <v>1715</v>
      </c>
    </row>
    <row r="138" spans="1:65" s="2" customFormat="1" x14ac:dyDescent="0.2">
      <c r="A138" s="37"/>
      <c r="B138" s="38"/>
      <c r="C138" s="39"/>
      <c r="D138" s="228" t="s">
        <v>198</v>
      </c>
      <c r="E138" s="39"/>
      <c r="F138" s="229" t="s">
        <v>802</v>
      </c>
      <c r="G138" s="39"/>
      <c r="H138" s="39"/>
      <c r="I138" s="230"/>
      <c r="J138" s="39"/>
      <c r="K138" s="39"/>
      <c r="L138" s="42"/>
      <c r="M138" s="231"/>
      <c r="N138" s="232"/>
      <c r="O138" s="67"/>
      <c r="P138" s="67"/>
      <c r="Q138" s="67"/>
      <c r="R138" s="67"/>
      <c r="S138" s="67"/>
      <c r="T138" s="68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9" t="s">
        <v>198</v>
      </c>
      <c r="AU138" s="19" t="s">
        <v>90</v>
      </c>
    </row>
    <row r="139" spans="1:65" s="14" customFormat="1" x14ac:dyDescent="0.2">
      <c r="B139" s="206"/>
      <c r="C139" s="207"/>
      <c r="D139" s="197" t="s">
        <v>180</v>
      </c>
      <c r="E139" s="208" t="s">
        <v>79</v>
      </c>
      <c r="F139" s="209" t="s">
        <v>1716</v>
      </c>
      <c r="G139" s="207"/>
      <c r="H139" s="210">
        <v>24.36</v>
      </c>
      <c r="I139" s="211"/>
      <c r="J139" s="207"/>
      <c r="K139" s="207"/>
      <c r="L139" s="212"/>
      <c r="M139" s="213"/>
      <c r="N139" s="214"/>
      <c r="O139" s="214"/>
      <c r="P139" s="214"/>
      <c r="Q139" s="214"/>
      <c r="R139" s="214"/>
      <c r="S139" s="214"/>
      <c r="T139" s="215"/>
      <c r="AT139" s="216" t="s">
        <v>180</v>
      </c>
      <c r="AU139" s="216" t="s">
        <v>90</v>
      </c>
      <c r="AV139" s="14" t="s">
        <v>90</v>
      </c>
      <c r="AW139" s="14" t="s">
        <v>42</v>
      </c>
      <c r="AX139" s="14" t="s">
        <v>81</v>
      </c>
      <c r="AY139" s="216" t="s">
        <v>171</v>
      </c>
    </row>
    <row r="140" spans="1:65" s="15" customFormat="1" x14ac:dyDescent="0.2">
      <c r="B140" s="217"/>
      <c r="C140" s="218"/>
      <c r="D140" s="197" t="s">
        <v>180</v>
      </c>
      <c r="E140" s="219" t="s">
        <v>79</v>
      </c>
      <c r="F140" s="220" t="s">
        <v>183</v>
      </c>
      <c r="G140" s="218"/>
      <c r="H140" s="221">
        <v>24.36</v>
      </c>
      <c r="I140" s="222"/>
      <c r="J140" s="218"/>
      <c r="K140" s="218"/>
      <c r="L140" s="223"/>
      <c r="M140" s="224"/>
      <c r="N140" s="225"/>
      <c r="O140" s="225"/>
      <c r="P140" s="225"/>
      <c r="Q140" s="225"/>
      <c r="R140" s="225"/>
      <c r="S140" s="225"/>
      <c r="T140" s="226"/>
      <c r="AT140" s="227" t="s">
        <v>180</v>
      </c>
      <c r="AU140" s="227" t="s">
        <v>90</v>
      </c>
      <c r="AV140" s="15" t="s">
        <v>178</v>
      </c>
      <c r="AW140" s="15" t="s">
        <v>42</v>
      </c>
      <c r="AX140" s="15" t="s">
        <v>88</v>
      </c>
      <c r="AY140" s="227" t="s">
        <v>171</v>
      </c>
    </row>
    <row r="141" spans="1:65" s="2" customFormat="1" ht="16.5" customHeight="1" x14ac:dyDescent="0.2">
      <c r="A141" s="37"/>
      <c r="B141" s="38"/>
      <c r="C141" s="233" t="s">
        <v>8</v>
      </c>
      <c r="D141" s="233" t="s">
        <v>202</v>
      </c>
      <c r="E141" s="234" t="s">
        <v>1717</v>
      </c>
      <c r="F141" s="235" t="s">
        <v>1718</v>
      </c>
      <c r="G141" s="236" t="s">
        <v>127</v>
      </c>
      <c r="H141" s="237">
        <v>28.853999999999999</v>
      </c>
      <c r="I141" s="238"/>
      <c r="J141" s="239">
        <f>ROUND(I141*H141,2)</f>
        <v>0</v>
      </c>
      <c r="K141" s="235" t="s">
        <v>196</v>
      </c>
      <c r="L141" s="240"/>
      <c r="M141" s="241" t="s">
        <v>79</v>
      </c>
      <c r="N141" s="242" t="s">
        <v>51</v>
      </c>
      <c r="O141" s="67"/>
      <c r="P141" s="191">
        <f>O141*H141</f>
        <v>0</v>
      </c>
      <c r="Q141" s="191">
        <v>1E-4</v>
      </c>
      <c r="R141" s="191">
        <f>Q141*H141</f>
        <v>2.8854000000000002E-3</v>
      </c>
      <c r="S141" s="191">
        <v>0</v>
      </c>
      <c r="T141" s="192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193" t="s">
        <v>205</v>
      </c>
      <c r="AT141" s="193" t="s">
        <v>202</v>
      </c>
      <c r="AU141" s="193" t="s">
        <v>90</v>
      </c>
      <c r="AY141" s="19" t="s">
        <v>171</v>
      </c>
      <c r="BE141" s="194">
        <f>IF(N141="základní",J141,0)</f>
        <v>0</v>
      </c>
      <c r="BF141" s="194">
        <f>IF(N141="snížená",J141,0)</f>
        <v>0</v>
      </c>
      <c r="BG141" s="194">
        <f>IF(N141="zákl. přenesená",J141,0)</f>
        <v>0</v>
      </c>
      <c r="BH141" s="194">
        <f>IF(N141="sníž. přenesená",J141,0)</f>
        <v>0</v>
      </c>
      <c r="BI141" s="194">
        <f>IF(N141="nulová",J141,0)</f>
        <v>0</v>
      </c>
      <c r="BJ141" s="19" t="s">
        <v>88</v>
      </c>
      <c r="BK141" s="194">
        <f>ROUND(I141*H141,2)</f>
        <v>0</v>
      </c>
      <c r="BL141" s="19" t="s">
        <v>178</v>
      </c>
      <c r="BM141" s="193" t="s">
        <v>1719</v>
      </c>
    </row>
    <row r="142" spans="1:65" s="14" customFormat="1" x14ac:dyDescent="0.2">
      <c r="B142" s="206"/>
      <c r="C142" s="207"/>
      <c r="D142" s="197" t="s">
        <v>180</v>
      </c>
      <c r="E142" s="207"/>
      <c r="F142" s="209" t="s">
        <v>1720</v>
      </c>
      <c r="G142" s="207"/>
      <c r="H142" s="210">
        <v>28.853999999999999</v>
      </c>
      <c r="I142" s="211"/>
      <c r="J142" s="207"/>
      <c r="K142" s="207"/>
      <c r="L142" s="212"/>
      <c r="M142" s="213"/>
      <c r="N142" s="214"/>
      <c r="O142" s="214"/>
      <c r="P142" s="214"/>
      <c r="Q142" s="214"/>
      <c r="R142" s="214"/>
      <c r="S142" s="214"/>
      <c r="T142" s="215"/>
      <c r="AT142" s="216" t="s">
        <v>180</v>
      </c>
      <c r="AU142" s="216" t="s">
        <v>90</v>
      </c>
      <c r="AV142" s="14" t="s">
        <v>90</v>
      </c>
      <c r="AW142" s="14" t="s">
        <v>4</v>
      </c>
      <c r="AX142" s="14" t="s">
        <v>88</v>
      </c>
      <c r="AY142" s="216" t="s">
        <v>171</v>
      </c>
    </row>
    <row r="143" spans="1:65" s="2" customFormat="1" ht="16.5" customHeight="1" x14ac:dyDescent="0.2">
      <c r="A143" s="37"/>
      <c r="B143" s="38"/>
      <c r="C143" s="182" t="s">
        <v>264</v>
      </c>
      <c r="D143" s="182" t="s">
        <v>173</v>
      </c>
      <c r="E143" s="183" t="s">
        <v>1512</v>
      </c>
      <c r="F143" s="184" t="s">
        <v>1513</v>
      </c>
      <c r="G143" s="185" t="s">
        <v>127</v>
      </c>
      <c r="H143" s="186">
        <v>36.56</v>
      </c>
      <c r="I143" s="187"/>
      <c r="J143" s="188">
        <f>ROUND(I143*H143,2)</f>
        <v>0</v>
      </c>
      <c r="K143" s="184" t="s">
        <v>196</v>
      </c>
      <c r="L143" s="42"/>
      <c r="M143" s="189" t="s">
        <v>79</v>
      </c>
      <c r="N143" s="190" t="s">
        <v>51</v>
      </c>
      <c r="O143" s="67"/>
      <c r="P143" s="191">
        <f>O143*H143</f>
        <v>0</v>
      </c>
      <c r="Q143" s="191">
        <v>0.108</v>
      </c>
      <c r="R143" s="191">
        <f>Q143*H143</f>
        <v>3.94848</v>
      </c>
      <c r="S143" s="191">
        <v>0</v>
      </c>
      <c r="T143" s="192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193" t="s">
        <v>178</v>
      </c>
      <c r="AT143" s="193" t="s">
        <v>173</v>
      </c>
      <c r="AU143" s="193" t="s">
        <v>90</v>
      </c>
      <c r="AY143" s="19" t="s">
        <v>171</v>
      </c>
      <c r="BE143" s="194">
        <f>IF(N143="základní",J143,0)</f>
        <v>0</v>
      </c>
      <c r="BF143" s="194">
        <f>IF(N143="snížená",J143,0)</f>
        <v>0</v>
      </c>
      <c r="BG143" s="194">
        <f>IF(N143="zákl. přenesená",J143,0)</f>
        <v>0</v>
      </c>
      <c r="BH143" s="194">
        <f>IF(N143="sníž. přenesená",J143,0)</f>
        <v>0</v>
      </c>
      <c r="BI143" s="194">
        <f>IF(N143="nulová",J143,0)</f>
        <v>0</v>
      </c>
      <c r="BJ143" s="19" t="s">
        <v>88</v>
      </c>
      <c r="BK143" s="194">
        <f>ROUND(I143*H143,2)</f>
        <v>0</v>
      </c>
      <c r="BL143" s="19" t="s">
        <v>178</v>
      </c>
      <c r="BM143" s="193" t="s">
        <v>1721</v>
      </c>
    </row>
    <row r="144" spans="1:65" s="2" customFormat="1" x14ac:dyDescent="0.2">
      <c r="A144" s="37"/>
      <c r="B144" s="38"/>
      <c r="C144" s="39"/>
      <c r="D144" s="228" t="s">
        <v>198</v>
      </c>
      <c r="E144" s="39"/>
      <c r="F144" s="229" t="s">
        <v>1515</v>
      </c>
      <c r="G144" s="39"/>
      <c r="H144" s="39"/>
      <c r="I144" s="230"/>
      <c r="J144" s="39"/>
      <c r="K144" s="39"/>
      <c r="L144" s="42"/>
      <c r="M144" s="231"/>
      <c r="N144" s="232"/>
      <c r="O144" s="67"/>
      <c r="P144" s="67"/>
      <c r="Q144" s="67"/>
      <c r="R144" s="67"/>
      <c r="S144" s="67"/>
      <c r="T144" s="68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9" t="s">
        <v>198</v>
      </c>
      <c r="AU144" s="19" t="s">
        <v>90</v>
      </c>
    </row>
    <row r="145" spans="1:65" s="14" customFormat="1" x14ac:dyDescent="0.2">
      <c r="B145" s="206"/>
      <c r="C145" s="207"/>
      <c r="D145" s="197" t="s">
        <v>180</v>
      </c>
      <c r="E145" s="208" t="s">
        <v>79</v>
      </c>
      <c r="F145" s="209" t="s">
        <v>1693</v>
      </c>
      <c r="G145" s="207"/>
      <c r="H145" s="210">
        <v>24.36</v>
      </c>
      <c r="I145" s="211"/>
      <c r="J145" s="207"/>
      <c r="K145" s="207"/>
      <c r="L145" s="212"/>
      <c r="M145" s="213"/>
      <c r="N145" s="214"/>
      <c r="O145" s="214"/>
      <c r="P145" s="214"/>
      <c r="Q145" s="214"/>
      <c r="R145" s="214"/>
      <c r="S145" s="214"/>
      <c r="T145" s="215"/>
      <c r="AT145" s="216" t="s">
        <v>180</v>
      </c>
      <c r="AU145" s="216" t="s">
        <v>90</v>
      </c>
      <c r="AV145" s="14" t="s">
        <v>90</v>
      </c>
      <c r="AW145" s="14" t="s">
        <v>42</v>
      </c>
      <c r="AX145" s="14" t="s">
        <v>81</v>
      </c>
      <c r="AY145" s="216" t="s">
        <v>171</v>
      </c>
    </row>
    <row r="146" spans="1:65" s="14" customFormat="1" x14ac:dyDescent="0.2">
      <c r="B146" s="206"/>
      <c r="C146" s="207"/>
      <c r="D146" s="197" t="s">
        <v>180</v>
      </c>
      <c r="E146" s="208" t="s">
        <v>79</v>
      </c>
      <c r="F146" s="209" t="s">
        <v>1722</v>
      </c>
      <c r="G146" s="207"/>
      <c r="H146" s="210">
        <v>12.2</v>
      </c>
      <c r="I146" s="211"/>
      <c r="J146" s="207"/>
      <c r="K146" s="207"/>
      <c r="L146" s="212"/>
      <c r="M146" s="213"/>
      <c r="N146" s="214"/>
      <c r="O146" s="214"/>
      <c r="P146" s="214"/>
      <c r="Q146" s="214"/>
      <c r="R146" s="214"/>
      <c r="S146" s="214"/>
      <c r="T146" s="215"/>
      <c r="AT146" s="216" t="s">
        <v>180</v>
      </c>
      <c r="AU146" s="216" t="s">
        <v>90</v>
      </c>
      <c r="AV146" s="14" t="s">
        <v>90</v>
      </c>
      <c r="AW146" s="14" t="s">
        <v>42</v>
      </c>
      <c r="AX146" s="14" t="s">
        <v>81</v>
      </c>
      <c r="AY146" s="216" t="s">
        <v>171</v>
      </c>
    </row>
    <row r="147" spans="1:65" s="15" customFormat="1" x14ac:dyDescent="0.2">
      <c r="B147" s="217"/>
      <c r="C147" s="218"/>
      <c r="D147" s="197" t="s">
        <v>180</v>
      </c>
      <c r="E147" s="219" t="s">
        <v>79</v>
      </c>
      <c r="F147" s="220" t="s">
        <v>183</v>
      </c>
      <c r="G147" s="218"/>
      <c r="H147" s="221">
        <v>36.56</v>
      </c>
      <c r="I147" s="222"/>
      <c r="J147" s="218"/>
      <c r="K147" s="218"/>
      <c r="L147" s="223"/>
      <c r="M147" s="224"/>
      <c r="N147" s="225"/>
      <c r="O147" s="225"/>
      <c r="P147" s="225"/>
      <c r="Q147" s="225"/>
      <c r="R147" s="225"/>
      <c r="S147" s="225"/>
      <c r="T147" s="226"/>
      <c r="AT147" s="227" t="s">
        <v>180</v>
      </c>
      <c r="AU147" s="227" t="s">
        <v>90</v>
      </c>
      <c r="AV147" s="15" t="s">
        <v>178</v>
      </c>
      <c r="AW147" s="15" t="s">
        <v>42</v>
      </c>
      <c r="AX147" s="15" t="s">
        <v>88</v>
      </c>
      <c r="AY147" s="227" t="s">
        <v>171</v>
      </c>
    </row>
    <row r="148" spans="1:65" s="2" customFormat="1" ht="16.5" customHeight="1" x14ac:dyDescent="0.2">
      <c r="A148" s="37"/>
      <c r="B148" s="38"/>
      <c r="C148" s="233" t="s">
        <v>272</v>
      </c>
      <c r="D148" s="233" t="s">
        <v>202</v>
      </c>
      <c r="E148" s="234" t="s">
        <v>1723</v>
      </c>
      <c r="F148" s="235" t="s">
        <v>1724</v>
      </c>
      <c r="G148" s="236" t="s">
        <v>345</v>
      </c>
      <c r="H148" s="237">
        <v>12</v>
      </c>
      <c r="I148" s="238"/>
      <c r="J148" s="239">
        <f>ROUND(I148*H148,2)</f>
        <v>0</v>
      </c>
      <c r="K148" s="235" t="s">
        <v>196</v>
      </c>
      <c r="L148" s="240"/>
      <c r="M148" s="241" t="s">
        <v>79</v>
      </c>
      <c r="N148" s="242" t="s">
        <v>51</v>
      </c>
      <c r="O148" s="67"/>
      <c r="P148" s="191">
        <f>O148*H148</f>
        <v>0</v>
      </c>
      <c r="Q148" s="191">
        <v>1.1200000000000001</v>
      </c>
      <c r="R148" s="191">
        <f>Q148*H148</f>
        <v>13.440000000000001</v>
      </c>
      <c r="S148" s="191">
        <v>0</v>
      </c>
      <c r="T148" s="192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193" t="s">
        <v>205</v>
      </c>
      <c r="AT148" s="193" t="s">
        <v>202</v>
      </c>
      <c r="AU148" s="193" t="s">
        <v>90</v>
      </c>
      <c r="AY148" s="19" t="s">
        <v>171</v>
      </c>
      <c r="BE148" s="194">
        <f>IF(N148="základní",J148,0)</f>
        <v>0</v>
      </c>
      <c r="BF148" s="194">
        <f>IF(N148="snížená",J148,0)</f>
        <v>0</v>
      </c>
      <c r="BG148" s="194">
        <f>IF(N148="zákl. přenesená",J148,0)</f>
        <v>0</v>
      </c>
      <c r="BH148" s="194">
        <f>IF(N148="sníž. přenesená",J148,0)</f>
        <v>0</v>
      </c>
      <c r="BI148" s="194">
        <f>IF(N148="nulová",J148,0)</f>
        <v>0</v>
      </c>
      <c r="BJ148" s="19" t="s">
        <v>88</v>
      </c>
      <c r="BK148" s="194">
        <f>ROUND(I148*H148,2)</f>
        <v>0</v>
      </c>
      <c r="BL148" s="19" t="s">
        <v>178</v>
      </c>
      <c r="BM148" s="193" t="s">
        <v>1725</v>
      </c>
    </row>
    <row r="149" spans="1:65" s="14" customFormat="1" x14ac:dyDescent="0.2">
      <c r="B149" s="206"/>
      <c r="C149" s="207"/>
      <c r="D149" s="197" t="s">
        <v>180</v>
      </c>
      <c r="E149" s="208" t="s">
        <v>79</v>
      </c>
      <c r="F149" s="209" t="s">
        <v>1726</v>
      </c>
      <c r="G149" s="207"/>
      <c r="H149" s="210">
        <v>12</v>
      </c>
      <c r="I149" s="211"/>
      <c r="J149" s="207"/>
      <c r="K149" s="207"/>
      <c r="L149" s="212"/>
      <c r="M149" s="213"/>
      <c r="N149" s="214"/>
      <c r="O149" s="214"/>
      <c r="P149" s="214"/>
      <c r="Q149" s="214"/>
      <c r="R149" s="214"/>
      <c r="S149" s="214"/>
      <c r="T149" s="215"/>
      <c r="AT149" s="216" t="s">
        <v>180</v>
      </c>
      <c r="AU149" s="216" t="s">
        <v>90</v>
      </c>
      <c r="AV149" s="14" t="s">
        <v>90</v>
      </c>
      <c r="AW149" s="14" t="s">
        <v>42</v>
      </c>
      <c r="AX149" s="14" t="s">
        <v>81</v>
      </c>
      <c r="AY149" s="216" t="s">
        <v>171</v>
      </c>
    </row>
    <row r="150" spans="1:65" s="15" customFormat="1" x14ac:dyDescent="0.2">
      <c r="B150" s="217"/>
      <c r="C150" s="218"/>
      <c r="D150" s="197" t="s">
        <v>180</v>
      </c>
      <c r="E150" s="219" t="s">
        <v>79</v>
      </c>
      <c r="F150" s="220" t="s">
        <v>183</v>
      </c>
      <c r="G150" s="218"/>
      <c r="H150" s="221">
        <v>12</v>
      </c>
      <c r="I150" s="222"/>
      <c r="J150" s="218"/>
      <c r="K150" s="218"/>
      <c r="L150" s="223"/>
      <c r="M150" s="224"/>
      <c r="N150" s="225"/>
      <c r="O150" s="225"/>
      <c r="P150" s="225"/>
      <c r="Q150" s="225"/>
      <c r="R150" s="225"/>
      <c r="S150" s="225"/>
      <c r="T150" s="226"/>
      <c r="AT150" s="227" t="s">
        <v>180</v>
      </c>
      <c r="AU150" s="227" t="s">
        <v>90</v>
      </c>
      <c r="AV150" s="15" t="s">
        <v>178</v>
      </c>
      <c r="AW150" s="15" t="s">
        <v>42</v>
      </c>
      <c r="AX150" s="15" t="s">
        <v>88</v>
      </c>
      <c r="AY150" s="227" t="s">
        <v>171</v>
      </c>
    </row>
    <row r="151" spans="1:65" s="2" customFormat="1" ht="16.5" customHeight="1" x14ac:dyDescent="0.2">
      <c r="A151" s="37"/>
      <c r="B151" s="38"/>
      <c r="C151" s="233" t="s">
        <v>278</v>
      </c>
      <c r="D151" s="233" t="s">
        <v>202</v>
      </c>
      <c r="E151" s="234" t="s">
        <v>1477</v>
      </c>
      <c r="F151" s="235" t="s">
        <v>1478</v>
      </c>
      <c r="G151" s="236" t="s">
        <v>337</v>
      </c>
      <c r="H151" s="237">
        <v>8.4</v>
      </c>
      <c r="I151" s="238"/>
      <c r="J151" s="239">
        <f>ROUND(I151*H151,2)</f>
        <v>0</v>
      </c>
      <c r="K151" s="235" t="s">
        <v>196</v>
      </c>
      <c r="L151" s="240"/>
      <c r="M151" s="241" t="s">
        <v>79</v>
      </c>
      <c r="N151" s="242" t="s">
        <v>51</v>
      </c>
      <c r="O151" s="67"/>
      <c r="P151" s="191">
        <f>O151*H151</f>
        <v>0</v>
      </c>
      <c r="Q151" s="191">
        <v>1</v>
      </c>
      <c r="R151" s="191">
        <f>Q151*H151</f>
        <v>8.4</v>
      </c>
      <c r="S151" s="191">
        <v>0</v>
      </c>
      <c r="T151" s="192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193" t="s">
        <v>205</v>
      </c>
      <c r="AT151" s="193" t="s">
        <v>202</v>
      </c>
      <c r="AU151" s="193" t="s">
        <v>90</v>
      </c>
      <c r="AY151" s="19" t="s">
        <v>171</v>
      </c>
      <c r="BE151" s="194">
        <f>IF(N151="základní",J151,0)</f>
        <v>0</v>
      </c>
      <c r="BF151" s="194">
        <f>IF(N151="snížená",J151,0)</f>
        <v>0</v>
      </c>
      <c r="BG151" s="194">
        <f>IF(N151="zákl. přenesená",J151,0)</f>
        <v>0</v>
      </c>
      <c r="BH151" s="194">
        <f>IF(N151="sníž. přenesená",J151,0)</f>
        <v>0</v>
      </c>
      <c r="BI151" s="194">
        <f>IF(N151="nulová",J151,0)</f>
        <v>0</v>
      </c>
      <c r="BJ151" s="19" t="s">
        <v>88</v>
      </c>
      <c r="BK151" s="194">
        <f>ROUND(I151*H151,2)</f>
        <v>0</v>
      </c>
      <c r="BL151" s="19" t="s">
        <v>178</v>
      </c>
      <c r="BM151" s="193" t="s">
        <v>1727</v>
      </c>
    </row>
    <row r="152" spans="1:65" s="13" customFormat="1" x14ac:dyDescent="0.2">
      <c r="B152" s="195"/>
      <c r="C152" s="196"/>
      <c r="D152" s="197" t="s">
        <v>180</v>
      </c>
      <c r="E152" s="198" t="s">
        <v>79</v>
      </c>
      <c r="F152" s="199" t="s">
        <v>1728</v>
      </c>
      <c r="G152" s="196"/>
      <c r="H152" s="198" t="s">
        <v>79</v>
      </c>
      <c r="I152" s="200"/>
      <c r="J152" s="196"/>
      <c r="K152" s="196"/>
      <c r="L152" s="201"/>
      <c r="M152" s="202"/>
      <c r="N152" s="203"/>
      <c r="O152" s="203"/>
      <c r="P152" s="203"/>
      <c r="Q152" s="203"/>
      <c r="R152" s="203"/>
      <c r="S152" s="203"/>
      <c r="T152" s="204"/>
      <c r="AT152" s="205" t="s">
        <v>180</v>
      </c>
      <c r="AU152" s="205" t="s">
        <v>90</v>
      </c>
      <c r="AV152" s="13" t="s">
        <v>88</v>
      </c>
      <c r="AW152" s="13" t="s">
        <v>42</v>
      </c>
      <c r="AX152" s="13" t="s">
        <v>81</v>
      </c>
      <c r="AY152" s="205" t="s">
        <v>171</v>
      </c>
    </row>
    <row r="153" spans="1:65" s="13" customFormat="1" x14ac:dyDescent="0.2">
      <c r="B153" s="195"/>
      <c r="C153" s="196"/>
      <c r="D153" s="197" t="s">
        <v>180</v>
      </c>
      <c r="E153" s="198" t="s">
        <v>79</v>
      </c>
      <c r="F153" s="199" t="s">
        <v>1729</v>
      </c>
      <c r="G153" s="196"/>
      <c r="H153" s="198" t="s">
        <v>79</v>
      </c>
      <c r="I153" s="200"/>
      <c r="J153" s="196"/>
      <c r="K153" s="196"/>
      <c r="L153" s="201"/>
      <c r="M153" s="202"/>
      <c r="N153" s="203"/>
      <c r="O153" s="203"/>
      <c r="P153" s="203"/>
      <c r="Q153" s="203"/>
      <c r="R153" s="203"/>
      <c r="S153" s="203"/>
      <c r="T153" s="204"/>
      <c r="AT153" s="205" t="s">
        <v>180</v>
      </c>
      <c r="AU153" s="205" t="s">
        <v>90</v>
      </c>
      <c r="AV153" s="13" t="s">
        <v>88</v>
      </c>
      <c r="AW153" s="13" t="s">
        <v>42</v>
      </c>
      <c r="AX153" s="13" t="s">
        <v>81</v>
      </c>
      <c r="AY153" s="205" t="s">
        <v>171</v>
      </c>
    </row>
    <row r="154" spans="1:65" s="14" customFormat="1" x14ac:dyDescent="0.2">
      <c r="B154" s="206"/>
      <c r="C154" s="207"/>
      <c r="D154" s="197" t="s">
        <v>180</v>
      </c>
      <c r="E154" s="208" t="s">
        <v>79</v>
      </c>
      <c r="F154" s="209" t="s">
        <v>1730</v>
      </c>
      <c r="G154" s="207"/>
      <c r="H154" s="210">
        <v>4.8</v>
      </c>
      <c r="I154" s="211"/>
      <c r="J154" s="207"/>
      <c r="K154" s="207"/>
      <c r="L154" s="212"/>
      <c r="M154" s="213"/>
      <c r="N154" s="214"/>
      <c r="O154" s="214"/>
      <c r="P154" s="214"/>
      <c r="Q154" s="214"/>
      <c r="R154" s="214"/>
      <c r="S154" s="214"/>
      <c r="T154" s="215"/>
      <c r="AT154" s="216" t="s">
        <v>180</v>
      </c>
      <c r="AU154" s="216" t="s">
        <v>90</v>
      </c>
      <c r="AV154" s="14" t="s">
        <v>90</v>
      </c>
      <c r="AW154" s="14" t="s">
        <v>42</v>
      </c>
      <c r="AX154" s="14" t="s">
        <v>81</v>
      </c>
      <c r="AY154" s="216" t="s">
        <v>171</v>
      </c>
    </row>
    <row r="155" spans="1:65" s="13" customFormat="1" x14ac:dyDescent="0.2">
      <c r="B155" s="195"/>
      <c r="C155" s="196"/>
      <c r="D155" s="197" t="s">
        <v>180</v>
      </c>
      <c r="E155" s="198" t="s">
        <v>79</v>
      </c>
      <c r="F155" s="199" t="s">
        <v>1731</v>
      </c>
      <c r="G155" s="196"/>
      <c r="H155" s="198" t="s">
        <v>79</v>
      </c>
      <c r="I155" s="200"/>
      <c r="J155" s="196"/>
      <c r="K155" s="196"/>
      <c r="L155" s="201"/>
      <c r="M155" s="202"/>
      <c r="N155" s="203"/>
      <c r="O155" s="203"/>
      <c r="P155" s="203"/>
      <c r="Q155" s="203"/>
      <c r="R155" s="203"/>
      <c r="S155" s="203"/>
      <c r="T155" s="204"/>
      <c r="AT155" s="205" t="s">
        <v>180</v>
      </c>
      <c r="AU155" s="205" t="s">
        <v>90</v>
      </c>
      <c r="AV155" s="13" t="s">
        <v>88</v>
      </c>
      <c r="AW155" s="13" t="s">
        <v>42</v>
      </c>
      <c r="AX155" s="13" t="s">
        <v>81</v>
      </c>
      <c r="AY155" s="205" t="s">
        <v>171</v>
      </c>
    </row>
    <row r="156" spans="1:65" s="14" customFormat="1" x14ac:dyDescent="0.2">
      <c r="B156" s="206"/>
      <c r="C156" s="207"/>
      <c r="D156" s="197" t="s">
        <v>180</v>
      </c>
      <c r="E156" s="208" t="s">
        <v>79</v>
      </c>
      <c r="F156" s="209" t="s">
        <v>1732</v>
      </c>
      <c r="G156" s="207"/>
      <c r="H156" s="210">
        <v>3.6</v>
      </c>
      <c r="I156" s="211"/>
      <c r="J156" s="207"/>
      <c r="K156" s="207"/>
      <c r="L156" s="212"/>
      <c r="M156" s="213"/>
      <c r="N156" s="214"/>
      <c r="O156" s="214"/>
      <c r="P156" s="214"/>
      <c r="Q156" s="214"/>
      <c r="R156" s="214"/>
      <c r="S156" s="214"/>
      <c r="T156" s="215"/>
      <c r="AT156" s="216" t="s">
        <v>180</v>
      </c>
      <c r="AU156" s="216" t="s">
        <v>90</v>
      </c>
      <c r="AV156" s="14" t="s">
        <v>90</v>
      </c>
      <c r="AW156" s="14" t="s">
        <v>42</v>
      </c>
      <c r="AX156" s="14" t="s">
        <v>81</v>
      </c>
      <c r="AY156" s="216" t="s">
        <v>171</v>
      </c>
    </row>
    <row r="157" spans="1:65" s="15" customFormat="1" x14ac:dyDescent="0.2">
      <c r="B157" s="217"/>
      <c r="C157" s="218"/>
      <c r="D157" s="197" t="s">
        <v>180</v>
      </c>
      <c r="E157" s="219" t="s">
        <v>79</v>
      </c>
      <c r="F157" s="220" t="s">
        <v>183</v>
      </c>
      <c r="G157" s="218"/>
      <c r="H157" s="221">
        <v>8.4</v>
      </c>
      <c r="I157" s="222"/>
      <c r="J157" s="218"/>
      <c r="K157" s="218"/>
      <c r="L157" s="223"/>
      <c r="M157" s="224"/>
      <c r="N157" s="225"/>
      <c r="O157" s="225"/>
      <c r="P157" s="225"/>
      <c r="Q157" s="225"/>
      <c r="R157" s="225"/>
      <c r="S157" s="225"/>
      <c r="T157" s="226"/>
      <c r="AT157" s="227" t="s">
        <v>180</v>
      </c>
      <c r="AU157" s="227" t="s">
        <v>90</v>
      </c>
      <c r="AV157" s="15" t="s">
        <v>178</v>
      </c>
      <c r="AW157" s="15" t="s">
        <v>42</v>
      </c>
      <c r="AX157" s="15" t="s">
        <v>88</v>
      </c>
      <c r="AY157" s="227" t="s">
        <v>171</v>
      </c>
    </row>
    <row r="158" spans="1:65" s="12" customFormat="1" ht="22.9" customHeight="1" x14ac:dyDescent="0.2">
      <c r="B158" s="166"/>
      <c r="C158" s="167"/>
      <c r="D158" s="168" t="s">
        <v>80</v>
      </c>
      <c r="E158" s="180" t="s">
        <v>178</v>
      </c>
      <c r="F158" s="180" t="s">
        <v>277</v>
      </c>
      <c r="G158" s="167"/>
      <c r="H158" s="167"/>
      <c r="I158" s="170"/>
      <c r="J158" s="181">
        <f>BK158</f>
        <v>0</v>
      </c>
      <c r="K158" s="167"/>
      <c r="L158" s="172"/>
      <c r="M158" s="173"/>
      <c r="N158" s="174"/>
      <c r="O158" s="174"/>
      <c r="P158" s="175">
        <f>SUM(P159:P164)</f>
        <v>0</v>
      </c>
      <c r="Q158" s="174"/>
      <c r="R158" s="175">
        <f>SUM(R159:R164)</f>
        <v>1.8542780000000001</v>
      </c>
      <c r="S158" s="174"/>
      <c r="T158" s="176">
        <f>SUM(T159:T164)</f>
        <v>0</v>
      </c>
      <c r="AR158" s="177" t="s">
        <v>88</v>
      </c>
      <c r="AT158" s="178" t="s">
        <v>80</v>
      </c>
      <c r="AU158" s="178" t="s">
        <v>88</v>
      </c>
      <c r="AY158" s="177" t="s">
        <v>171</v>
      </c>
      <c r="BK158" s="179">
        <f>SUM(BK159:BK164)</f>
        <v>0</v>
      </c>
    </row>
    <row r="159" spans="1:65" s="2" customFormat="1" ht="24.2" customHeight="1" x14ac:dyDescent="0.2">
      <c r="A159" s="37"/>
      <c r="B159" s="38"/>
      <c r="C159" s="182" t="s">
        <v>287</v>
      </c>
      <c r="D159" s="182" t="s">
        <v>173</v>
      </c>
      <c r="E159" s="183" t="s">
        <v>1733</v>
      </c>
      <c r="F159" s="184" t="s">
        <v>1734</v>
      </c>
      <c r="G159" s="185" t="s">
        <v>127</v>
      </c>
      <c r="H159" s="186">
        <v>12.2</v>
      </c>
      <c r="I159" s="187"/>
      <c r="J159" s="188">
        <f>ROUND(I159*H159,2)</f>
        <v>0</v>
      </c>
      <c r="K159" s="184" t="s">
        <v>196</v>
      </c>
      <c r="L159" s="42"/>
      <c r="M159" s="189" t="s">
        <v>79</v>
      </c>
      <c r="N159" s="190" t="s">
        <v>51</v>
      </c>
      <c r="O159" s="67"/>
      <c r="P159" s="191">
        <f>O159*H159</f>
        <v>0</v>
      </c>
      <c r="Q159" s="191">
        <v>1.6029999999999999E-2</v>
      </c>
      <c r="R159" s="191">
        <f>Q159*H159</f>
        <v>0.19556599999999999</v>
      </c>
      <c r="S159" s="191">
        <v>0</v>
      </c>
      <c r="T159" s="192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193" t="s">
        <v>178</v>
      </c>
      <c r="AT159" s="193" t="s">
        <v>173</v>
      </c>
      <c r="AU159" s="193" t="s">
        <v>90</v>
      </c>
      <c r="AY159" s="19" t="s">
        <v>171</v>
      </c>
      <c r="BE159" s="194">
        <f>IF(N159="základní",J159,0)</f>
        <v>0</v>
      </c>
      <c r="BF159" s="194">
        <f>IF(N159="snížená",J159,0)</f>
        <v>0</v>
      </c>
      <c r="BG159" s="194">
        <f>IF(N159="zákl. přenesená",J159,0)</f>
        <v>0</v>
      </c>
      <c r="BH159" s="194">
        <f>IF(N159="sníž. přenesená",J159,0)</f>
        <v>0</v>
      </c>
      <c r="BI159" s="194">
        <f>IF(N159="nulová",J159,0)</f>
        <v>0</v>
      </c>
      <c r="BJ159" s="19" t="s">
        <v>88</v>
      </c>
      <c r="BK159" s="194">
        <f>ROUND(I159*H159,2)</f>
        <v>0</v>
      </c>
      <c r="BL159" s="19" t="s">
        <v>178</v>
      </c>
      <c r="BM159" s="193" t="s">
        <v>1735</v>
      </c>
    </row>
    <row r="160" spans="1:65" s="2" customFormat="1" x14ac:dyDescent="0.2">
      <c r="A160" s="37"/>
      <c r="B160" s="38"/>
      <c r="C160" s="39"/>
      <c r="D160" s="228" t="s">
        <v>198</v>
      </c>
      <c r="E160" s="39"/>
      <c r="F160" s="229" t="s">
        <v>1736</v>
      </c>
      <c r="G160" s="39"/>
      <c r="H160" s="39"/>
      <c r="I160" s="230"/>
      <c r="J160" s="39"/>
      <c r="K160" s="39"/>
      <c r="L160" s="42"/>
      <c r="M160" s="231"/>
      <c r="N160" s="232"/>
      <c r="O160" s="67"/>
      <c r="P160" s="67"/>
      <c r="Q160" s="67"/>
      <c r="R160" s="67"/>
      <c r="S160" s="67"/>
      <c r="T160" s="68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9" t="s">
        <v>198</v>
      </c>
      <c r="AU160" s="19" t="s">
        <v>90</v>
      </c>
    </row>
    <row r="161" spans="1:65" s="14" customFormat="1" x14ac:dyDescent="0.2">
      <c r="B161" s="206"/>
      <c r="C161" s="207"/>
      <c r="D161" s="197" t="s">
        <v>180</v>
      </c>
      <c r="E161" s="208" t="s">
        <v>79</v>
      </c>
      <c r="F161" s="209" t="s">
        <v>1737</v>
      </c>
      <c r="G161" s="207"/>
      <c r="H161" s="210">
        <v>12.2</v>
      </c>
      <c r="I161" s="211"/>
      <c r="J161" s="207"/>
      <c r="K161" s="207"/>
      <c r="L161" s="212"/>
      <c r="M161" s="213"/>
      <c r="N161" s="214"/>
      <c r="O161" s="214"/>
      <c r="P161" s="214"/>
      <c r="Q161" s="214"/>
      <c r="R161" s="214"/>
      <c r="S161" s="214"/>
      <c r="T161" s="215"/>
      <c r="AT161" s="216" t="s">
        <v>180</v>
      </c>
      <c r="AU161" s="216" t="s">
        <v>90</v>
      </c>
      <c r="AV161" s="14" t="s">
        <v>90</v>
      </c>
      <c r="AW161" s="14" t="s">
        <v>42</v>
      </c>
      <c r="AX161" s="14" t="s">
        <v>81</v>
      </c>
      <c r="AY161" s="216" t="s">
        <v>171</v>
      </c>
    </row>
    <row r="162" spans="1:65" s="15" customFormat="1" x14ac:dyDescent="0.2">
      <c r="B162" s="217"/>
      <c r="C162" s="218"/>
      <c r="D162" s="197" t="s">
        <v>180</v>
      </c>
      <c r="E162" s="219" t="s">
        <v>79</v>
      </c>
      <c r="F162" s="220" t="s">
        <v>183</v>
      </c>
      <c r="G162" s="218"/>
      <c r="H162" s="221">
        <v>12.2</v>
      </c>
      <c r="I162" s="222"/>
      <c r="J162" s="218"/>
      <c r="K162" s="218"/>
      <c r="L162" s="223"/>
      <c r="M162" s="224"/>
      <c r="N162" s="225"/>
      <c r="O162" s="225"/>
      <c r="P162" s="225"/>
      <c r="Q162" s="225"/>
      <c r="R162" s="225"/>
      <c r="S162" s="225"/>
      <c r="T162" s="226"/>
      <c r="AT162" s="227" t="s">
        <v>180</v>
      </c>
      <c r="AU162" s="227" t="s">
        <v>90</v>
      </c>
      <c r="AV162" s="15" t="s">
        <v>178</v>
      </c>
      <c r="AW162" s="15" t="s">
        <v>42</v>
      </c>
      <c r="AX162" s="15" t="s">
        <v>88</v>
      </c>
      <c r="AY162" s="227" t="s">
        <v>171</v>
      </c>
    </row>
    <row r="163" spans="1:65" s="2" customFormat="1" ht="16.5" customHeight="1" x14ac:dyDescent="0.2">
      <c r="A163" s="37"/>
      <c r="B163" s="38"/>
      <c r="C163" s="233" t="s">
        <v>293</v>
      </c>
      <c r="D163" s="233" t="s">
        <v>202</v>
      </c>
      <c r="E163" s="234" t="s">
        <v>1738</v>
      </c>
      <c r="F163" s="235" t="s">
        <v>1739</v>
      </c>
      <c r="G163" s="236" t="s">
        <v>127</v>
      </c>
      <c r="H163" s="237">
        <v>12.566000000000001</v>
      </c>
      <c r="I163" s="238"/>
      <c r="J163" s="239">
        <f>ROUND(I163*H163,2)</f>
        <v>0</v>
      </c>
      <c r="K163" s="235" t="s">
        <v>196</v>
      </c>
      <c r="L163" s="240"/>
      <c r="M163" s="241" t="s">
        <v>79</v>
      </c>
      <c r="N163" s="242" t="s">
        <v>51</v>
      </c>
      <c r="O163" s="67"/>
      <c r="P163" s="191">
        <f>O163*H163</f>
        <v>0</v>
      </c>
      <c r="Q163" s="191">
        <v>0.13200000000000001</v>
      </c>
      <c r="R163" s="191">
        <f>Q163*H163</f>
        <v>1.6587120000000002</v>
      </c>
      <c r="S163" s="191">
        <v>0</v>
      </c>
      <c r="T163" s="192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193" t="s">
        <v>205</v>
      </c>
      <c r="AT163" s="193" t="s">
        <v>202</v>
      </c>
      <c r="AU163" s="193" t="s">
        <v>90</v>
      </c>
      <c r="AY163" s="19" t="s">
        <v>171</v>
      </c>
      <c r="BE163" s="194">
        <f>IF(N163="základní",J163,0)</f>
        <v>0</v>
      </c>
      <c r="BF163" s="194">
        <f>IF(N163="snížená",J163,0)</f>
        <v>0</v>
      </c>
      <c r="BG163" s="194">
        <f>IF(N163="zákl. přenesená",J163,0)</f>
        <v>0</v>
      </c>
      <c r="BH163" s="194">
        <f>IF(N163="sníž. přenesená",J163,0)</f>
        <v>0</v>
      </c>
      <c r="BI163" s="194">
        <f>IF(N163="nulová",J163,0)</f>
        <v>0</v>
      </c>
      <c r="BJ163" s="19" t="s">
        <v>88</v>
      </c>
      <c r="BK163" s="194">
        <f>ROUND(I163*H163,2)</f>
        <v>0</v>
      </c>
      <c r="BL163" s="19" t="s">
        <v>178</v>
      </c>
      <c r="BM163" s="193" t="s">
        <v>1740</v>
      </c>
    </row>
    <row r="164" spans="1:65" s="14" customFormat="1" x14ac:dyDescent="0.2">
      <c r="B164" s="206"/>
      <c r="C164" s="207"/>
      <c r="D164" s="197" t="s">
        <v>180</v>
      </c>
      <c r="E164" s="207"/>
      <c r="F164" s="209" t="s">
        <v>1741</v>
      </c>
      <c r="G164" s="207"/>
      <c r="H164" s="210">
        <v>12.566000000000001</v>
      </c>
      <c r="I164" s="211"/>
      <c r="J164" s="207"/>
      <c r="K164" s="207"/>
      <c r="L164" s="212"/>
      <c r="M164" s="213"/>
      <c r="N164" s="214"/>
      <c r="O164" s="214"/>
      <c r="P164" s="214"/>
      <c r="Q164" s="214"/>
      <c r="R164" s="214"/>
      <c r="S164" s="214"/>
      <c r="T164" s="215"/>
      <c r="AT164" s="216" t="s">
        <v>180</v>
      </c>
      <c r="AU164" s="216" t="s">
        <v>90</v>
      </c>
      <c r="AV164" s="14" t="s">
        <v>90</v>
      </c>
      <c r="AW164" s="14" t="s">
        <v>4</v>
      </c>
      <c r="AX164" s="14" t="s">
        <v>88</v>
      </c>
      <c r="AY164" s="216" t="s">
        <v>171</v>
      </c>
    </row>
    <row r="165" spans="1:65" s="12" customFormat="1" ht="22.9" customHeight="1" x14ac:dyDescent="0.2">
      <c r="B165" s="166"/>
      <c r="C165" s="167"/>
      <c r="D165" s="168" t="s">
        <v>80</v>
      </c>
      <c r="E165" s="180" t="s">
        <v>208</v>
      </c>
      <c r="F165" s="180" t="s">
        <v>958</v>
      </c>
      <c r="G165" s="167"/>
      <c r="H165" s="167"/>
      <c r="I165" s="170"/>
      <c r="J165" s="181">
        <f>BK165</f>
        <v>0</v>
      </c>
      <c r="K165" s="167"/>
      <c r="L165" s="172"/>
      <c r="M165" s="173"/>
      <c r="N165" s="174"/>
      <c r="O165" s="174"/>
      <c r="P165" s="175">
        <f>SUM(P166:P195)</f>
        <v>0</v>
      </c>
      <c r="Q165" s="174"/>
      <c r="R165" s="175">
        <f>SUM(R166:R195)</f>
        <v>16.878344999999999</v>
      </c>
      <c r="S165" s="174"/>
      <c r="T165" s="176">
        <f>SUM(T166:T195)</f>
        <v>0</v>
      </c>
      <c r="AR165" s="177" t="s">
        <v>88</v>
      </c>
      <c r="AT165" s="178" t="s">
        <v>80</v>
      </c>
      <c r="AU165" s="178" t="s">
        <v>88</v>
      </c>
      <c r="AY165" s="177" t="s">
        <v>171</v>
      </c>
      <c r="BK165" s="179">
        <f>SUM(BK166:BK195)</f>
        <v>0</v>
      </c>
    </row>
    <row r="166" spans="1:65" s="2" customFormat="1" ht="21.75" customHeight="1" x14ac:dyDescent="0.2">
      <c r="A166" s="37"/>
      <c r="B166" s="38"/>
      <c r="C166" s="182" t="s">
        <v>301</v>
      </c>
      <c r="D166" s="182" t="s">
        <v>173</v>
      </c>
      <c r="E166" s="183" t="s">
        <v>959</v>
      </c>
      <c r="F166" s="184" t="s">
        <v>960</v>
      </c>
      <c r="G166" s="185" t="s">
        <v>127</v>
      </c>
      <c r="H166" s="186">
        <v>33</v>
      </c>
      <c r="I166" s="187"/>
      <c r="J166" s="188">
        <f>ROUND(I166*H166,2)</f>
        <v>0</v>
      </c>
      <c r="K166" s="184" t="s">
        <v>196</v>
      </c>
      <c r="L166" s="42"/>
      <c r="M166" s="189" t="s">
        <v>79</v>
      </c>
      <c r="N166" s="190" t="s">
        <v>51</v>
      </c>
      <c r="O166" s="67"/>
      <c r="P166" s="191">
        <f>O166*H166</f>
        <v>0</v>
      </c>
      <c r="Q166" s="191">
        <v>0</v>
      </c>
      <c r="R166" s="191">
        <f>Q166*H166</f>
        <v>0</v>
      </c>
      <c r="S166" s="191">
        <v>0</v>
      </c>
      <c r="T166" s="192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193" t="s">
        <v>178</v>
      </c>
      <c r="AT166" s="193" t="s">
        <v>173</v>
      </c>
      <c r="AU166" s="193" t="s">
        <v>90</v>
      </c>
      <c r="AY166" s="19" t="s">
        <v>171</v>
      </c>
      <c r="BE166" s="194">
        <f>IF(N166="základní",J166,0)</f>
        <v>0</v>
      </c>
      <c r="BF166" s="194">
        <f>IF(N166="snížená",J166,0)</f>
        <v>0</v>
      </c>
      <c r="BG166" s="194">
        <f>IF(N166="zákl. přenesená",J166,0)</f>
        <v>0</v>
      </c>
      <c r="BH166" s="194">
        <f>IF(N166="sníž. přenesená",J166,0)</f>
        <v>0</v>
      </c>
      <c r="BI166" s="194">
        <f>IF(N166="nulová",J166,0)</f>
        <v>0</v>
      </c>
      <c r="BJ166" s="19" t="s">
        <v>88</v>
      </c>
      <c r="BK166" s="194">
        <f>ROUND(I166*H166,2)</f>
        <v>0</v>
      </c>
      <c r="BL166" s="19" t="s">
        <v>178</v>
      </c>
      <c r="BM166" s="193" t="s">
        <v>1742</v>
      </c>
    </row>
    <row r="167" spans="1:65" s="2" customFormat="1" x14ac:dyDescent="0.2">
      <c r="A167" s="37"/>
      <c r="B167" s="38"/>
      <c r="C167" s="39"/>
      <c r="D167" s="228" t="s">
        <v>198</v>
      </c>
      <c r="E167" s="39"/>
      <c r="F167" s="229" t="s">
        <v>962</v>
      </c>
      <c r="G167" s="39"/>
      <c r="H167" s="39"/>
      <c r="I167" s="230"/>
      <c r="J167" s="39"/>
      <c r="K167" s="39"/>
      <c r="L167" s="42"/>
      <c r="M167" s="231"/>
      <c r="N167" s="232"/>
      <c r="O167" s="67"/>
      <c r="P167" s="67"/>
      <c r="Q167" s="67"/>
      <c r="R167" s="67"/>
      <c r="S167" s="67"/>
      <c r="T167" s="68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9" t="s">
        <v>198</v>
      </c>
      <c r="AU167" s="19" t="s">
        <v>90</v>
      </c>
    </row>
    <row r="168" spans="1:65" s="13" customFormat="1" x14ac:dyDescent="0.2">
      <c r="B168" s="195"/>
      <c r="C168" s="196"/>
      <c r="D168" s="197" t="s">
        <v>180</v>
      </c>
      <c r="E168" s="198" t="s">
        <v>79</v>
      </c>
      <c r="F168" s="199" t="s">
        <v>1743</v>
      </c>
      <c r="G168" s="196"/>
      <c r="H168" s="198" t="s">
        <v>79</v>
      </c>
      <c r="I168" s="200"/>
      <c r="J168" s="196"/>
      <c r="K168" s="196"/>
      <c r="L168" s="201"/>
      <c r="M168" s="202"/>
      <c r="N168" s="203"/>
      <c r="O168" s="203"/>
      <c r="P168" s="203"/>
      <c r="Q168" s="203"/>
      <c r="R168" s="203"/>
      <c r="S168" s="203"/>
      <c r="T168" s="204"/>
      <c r="AT168" s="205" t="s">
        <v>180</v>
      </c>
      <c r="AU168" s="205" t="s">
        <v>90</v>
      </c>
      <c r="AV168" s="13" t="s">
        <v>88</v>
      </c>
      <c r="AW168" s="13" t="s">
        <v>42</v>
      </c>
      <c r="AX168" s="13" t="s">
        <v>81</v>
      </c>
      <c r="AY168" s="205" t="s">
        <v>171</v>
      </c>
    </row>
    <row r="169" spans="1:65" s="14" customFormat="1" x14ac:dyDescent="0.2">
      <c r="B169" s="206"/>
      <c r="C169" s="207"/>
      <c r="D169" s="197" t="s">
        <v>180</v>
      </c>
      <c r="E169" s="208" t="s">
        <v>79</v>
      </c>
      <c r="F169" s="209" t="s">
        <v>1744</v>
      </c>
      <c r="G169" s="207"/>
      <c r="H169" s="210">
        <v>33</v>
      </c>
      <c r="I169" s="211"/>
      <c r="J169" s="207"/>
      <c r="K169" s="207"/>
      <c r="L169" s="212"/>
      <c r="M169" s="213"/>
      <c r="N169" s="214"/>
      <c r="O169" s="214"/>
      <c r="P169" s="214"/>
      <c r="Q169" s="214"/>
      <c r="R169" s="214"/>
      <c r="S169" s="214"/>
      <c r="T169" s="215"/>
      <c r="AT169" s="216" t="s">
        <v>180</v>
      </c>
      <c r="AU169" s="216" t="s">
        <v>90</v>
      </c>
      <c r="AV169" s="14" t="s">
        <v>90</v>
      </c>
      <c r="AW169" s="14" t="s">
        <v>42</v>
      </c>
      <c r="AX169" s="14" t="s">
        <v>81</v>
      </c>
      <c r="AY169" s="216" t="s">
        <v>171</v>
      </c>
    </row>
    <row r="170" spans="1:65" s="15" customFormat="1" x14ac:dyDescent="0.2">
      <c r="B170" s="217"/>
      <c r="C170" s="218"/>
      <c r="D170" s="197" t="s">
        <v>180</v>
      </c>
      <c r="E170" s="219" t="s">
        <v>79</v>
      </c>
      <c r="F170" s="220" t="s">
        <v>183</v>
      </c>
      <c r="G170" s="218"/>
      <c r="H170" s="221">
        <v>33</v>
      </c>
      <c r="I170" s="222"/>
      <c r="J170" s="218"/>
      <c r="K170" s="218"/>
      <c r="L170" s="223"/>
      <c r="M170" s="224"/>
      <c r="N170" s="225"/>
      <c r="O170" s="225"/>
      <c r="P170" s="225"/>
      <c r="Q170" s="225"/>
      <c r="R170" s="225"/>
      <c r="S170" s="225"/>
      <c r="T170" s="226"/>
      <c r="AT170" s="227" t="s">
        <v>180</v>
      </c>
      <c r="AU170" s="227" t="s">
        <v>90</v>
      </c>
      <c r="AV170" s="15" t="s">
        <v>178</v>
      </c>
      <c r="AW170" s="15" t="s">
        <v>42</v>
      </c>
      <c r="AX170" s="15" t="s">
        <v>88</v>
      </c>
      <c r="AY170" s="227" t="s">
        <v>171</v>
      </c>
    </row>
    <row r="171" spans="1:65" s="2" customFormat="1" ht="37.9" customHeight="1" x14ac:dyDescent="0.2">
      <c r="A171" s="37"/>
      <c r="B171" s="38"/>
      <c r="C171" s="182" t="s">
        <v>305</v>
      </c>
      <c r="D171" s="182" t="s">
        <v>173</v>
      </c>
      <c r="E171" s="183" t="s">
        <v>990</v>
      </c>
      <c r="F171" s="184" t="s">
        <v>991</v>
      </c>
      <c r="G171" s="185" t="s">
        <v>127</v>
      </c>
      <c r="H171" s="186">
        <v>33</v>
      </c>
      <c r="I171" s="187"/>
      <c r="J171" s="188">
        <f>ROUND(I171*H171,2)</f>
        <v>0</v>
      </c>
      <c r="K171" s="184" t="s">
        <v>196</v>
      </c>
      <c r="L171" s="42"/>
      <c r="M171" s="189" t="s">
        <v>79</v>
      </c>
      <c r="N171" s="190" t="s">
        <v>51</v>
      </c>
      <c r="O171" s="67"/>
      <c r="P171" s="191">
        <f>O171*H171</f>
        <v>0</v>
      </c>
      <c r="Q171" s="191">
        <v>0.25083</v>
      </c>
      <c r="R171" s="191">
        <f>Q171*H171</f>
        <v>8.2773900000000005</v>
      </c>
      <c r="S171" s="191">
        <v>0</v>
      </c>
      <c r="T171" s="192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193" t="s">
        <v>178</v>
      </c>
      <c r="AT171" s="193" t="s">
        <v>173</v>
      </c>
      <c r="AU171" s="193" t="s">
        <v>90</v>
      </c>
      <c r="AY171" s="19" t="s">
        <v>171</v>
      </c>
      <c r="BE171" s="194">
        <f>IF(N171="základní",J171,0)</f>
        <v>0</v>
      </c>
      <c r="BF171" s="194">
        <f>IF(N171="snížená",J171,0)</f>
        <v>0</v>
      </c>
      <c r="BG171" s="194">
        <f>IF(N171="zákl. přenesená",J171,0)</f>
        <v>0</v>
      </c>
      <c r="BH171" s="194">
        <f>IF(N171="sníž. přenesená",J171,0)</f>
        <v>0</v>
      </c>
      <c r="BI171" s="194">
        <f>IF(N171="nulová",J171,0)</f>
        <v>0</v>
      </c>
      <c r="BJ171" s="19" t="s">
        <v>88</v>
      </c>
      <c r="BK171" s="194">
        <f>ROUND(I171*H171,2)</f>
        <v>0</v>
      </c>
      <c r="BL171" s="19" t="s">
        <v>178</v>
      </c>
      <c r="BM171" s="193" t="s">
        <v>1745</v>
      </c>
    </row>
    <row r="172" spans="1:65" s="2" customFormat="1" x14ac:dyDescent="0.2">
      <c r="A172" s="37"/>
      <c r="B172" s="38"/>
      <c r="C172" s="39"/>
      <c r="D172" s="228" t="s">
        <v>198</v>
      </c>
      <c r="E172" s="39"/>
      <c r="F172" s="229" t="s">
        <v>993</v>
      </c>
      <c r="G172" s="39"/>
      <c r="H172" s="39"/>
      <c r="I172" s="230"/>
      <c r="J172" s="39"/>
      <c r="K172" s="39"/>
      <c r="L172" s="42"/>
      <c r="M172" s="231"/>
      <c r="N172" s="232"/>
      <c r="O172" s="67"/>
      <c r="P172" s="67"/>
      <c r="Q172" s="67"/>
      <c r="R172" s="67"/>
      <c r="S172" s="67"/>
      <c r="T172" s="68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9" t="s">
        <v>198</v>
      </c>
      <c r="AU172" s="19" t="s">
        <v>90</v>
      </c>
    </row>
    <row r="173" spans="1:65" s="13" customFormat="1" x14ac:dyDescent="0.2">
      <c r="B173" s="195"/>
      <c r="C173" s="196"/>
      <c r="D173" s="197" t="s">
        <v>180</v>
      </c>
      <c r="E173" s="198" t="s">
        <v>79</v>
      </c>
      <c r="F173" s="199" t="s">
        <v>1743</v>
      </c>
      <c r="G173" s="196"/>
      <c r="H173" s="198" t="s">
        <v>79</v>
      </c>
      <c r="I173" s="200"/>
      <c r="J173" s="196"/>
      <c r="K173" s="196"/>
      <c r="L173" s="201"/>
      <c r="M173" s="202"/>
      <c r="N173" s="203"/>
      <c r="O173" s="203"/>
      <c r="P173" s="203"/>
      <c r="Q173" s="203"/>
      <c r="R173" s="203"/>
      <c r="S173" s="203"/>
      <c r="T173" s="204"/>
      <c r="AT173" s="205" t="s">
        <v>180</v>
      </c>
      <c r="AU173" s="205" t="s">
        <v>90</v>
      </c>
      <c r="AV173" s="13" t="s">
        <v>88</v>
      </c>
      <c r="AW173" s="13" t="s">
        <v>42</v>
      </c>
      <c r="AX173" s="13" t="s">
        <v>81</v>
      </c>
      <c r="AY173" s="205" t="s">
        <v>171</v>
      </c>
    </row>
    <row r="174" spans="1:65" s="14" customFormat="1" x14ac:dyDescent="0.2">
      <c r="B174" s="206"/>
      <c r="C174" s="207"/>
      <c r="D174" s="197" t="s">
        <v>180</v>
      </c>
      <c r="E174" s="208" t="s">
        <v>79</v>
      </c>
      <c r="F174" s="209" t="s">
        <v>1746</v>
      </c>
      <c r="G174" s="207"/>
      <c r="H174" s="210">
        <v>33</v>
      </c>
      <c r="I174" s="211"/>
      <c r="J174" s="207"/>
      <c r="K174" s="207"/>
      <c r="L174" s="212"/>
      <c r="M174" s="213"/>
      <c r="N174" s="214"/>
      <c r="O174" s="214"/>
      <c r="P174" s="214"/>
      <c r="Q174" s="214"/>
      <c r="R174" s="214"/>
      <c r="S174" s="214"/>
      <c r="T174" s="215"/>
      <c r="AT174" s="216" t="s">
        <v>180</v>
      </c>
      <c r="AU174" s="216" t="s">
        <v>90</v>
      </c>
      <c r="AV174" s="14" t="s">
        <v>90</v>
      </c>
      <c r="AW174" s="14" t="s">
        <v>42</v>
      </c>
      <c r="AX174" s="14" t="s">
        <v>81</v>
      </c>
      <c r="AY174" s="216" t="s">
        <v>171</v>
      </c>
    </row>
    <row r="175" spans="1:65" s="15" customFormat="1" x14ac:dyDescent="0.2">
      <c r="B175" s="217"/>
      <c r="C175" s="218"/>
      <c r="D175" s="197" t="s">
        <v>180</v>
      </c>
      <c r="E175" s="219" t="s">
        <v>79</v>
      </c>
      <c r="F175" s="220" t="s">
        <v>183</v>
      </c>
      <c r="G175" s="218"/>
      <c r="H175" s="221">
        <v>33</v>
      </c>
      <c r="I175" s="222"/>
      <c r="J175" s="218"/>
      <c r="K175" s="218"/>
      <c r="L175" s="223"/>
      <c r="M175" s="224"/>
      <c r="N175" s="225"/>
      <c r="O175" s="225"/>
      <c r="P175" s="225"/>
      <c r="Q175" s="225"/>
      <c r="R175" s="225"/>
      <c r="S175" s="225"/>
      <c r="T175" s="226"/>
      <c r="AT175" s="227" t="s">
        <v>180</v>
      </c>
      <c r="AU175" s="227" t="s">
        <v>90</v>
      </c>
      <c r="AV175" s="15" t="s">
        <v>178</v>
      </c>
      <c r="AW175" s="15" t="s">
        <v>42</v>
      </c>
      <c r="AX175" s="15" t="s">
        <v>88</v>
      </c>
      <c r="AY175" s="227" t="s">
        <v>171</v>
      </c>
    </row>
    <row r="176" spans="1:65" s="2" customFormat="1" ht="16.5" customHeight="1" x14ac:dyDescent="0.2">
      <c r="A176" s="37"/>
      <c r="B176" s="38"/>
      <c r="C176" s="233" t="s">
        <v>311</v>
      </c>
      <c r="D176" s="233" t="s">
        <v>202</v>
      </c>
      <c r="E176" s="234" t="s">
        <v>994</v>
      </c>
      <c r="F176" s="235" t="s">
        <v>995</v>
      </c>
      <c r="G176" s="236" t="s">
        <v>127</v>
      </c>
      <c r="H176" s="237">
        <v>16.829999999999998</v>
      </c>
      <c r="I176" s="238"/>
      <c r="J176" s="239">
        <f>ROUND(I176*H176,2)</f>
        <v>0</v>
      </c>
      <c r="K176" s="235" t="s">
        <v>196</v>
      </c>
      <c r="L176" s="240"/>
      <c r="M176" s="241" t="s">
        <v>79</v>
      </c>
      <c r="N176" s="242" t="s">
        <v>51</v>
      </c>
      <c r="O176" s="67"/>
      <c r="P176" s="191">
        <f>O176*H176</f>
        <v>0</v>
      </c>
      <c r="Q176" s="191">
        <v>0.222</v>
      </c>
      <c r="R176" s="191">
        <f>Q176*H176</f>
        <v>3.7362599999999997</v>
      </c>
      <c r="S176" s="191">
        <v>0</v>
      </c>
      <c r="T176" s="192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193" t="s">
        <v>205</v>
      </c>
      <c r="AT176" s="193" t="s">
        <v>202</v>
      </c>
      <c r="AU176" s="193" t="s">
        <v>90</v>
      </c>
      <c r="AY176" s="19" t="s">
        <v>171</v>
      </c>
      <c r="BE176" s="194">
        <f>IF(N176="základní",J176,0)</f>
        <v>0</v>
      </c>
      <c r="BF176" s="194">
        <f>IF(N176="snížená",J176,0)</f>
        <v>0</v>
      </c>
      <c r="BG176" s="194">
        <f>IF(N176="zákl. přenesená",J176,0)</f>
        <v>0</v>
      </c>
      <c r="BH176" s="194">
        <f>IF(N176="sníž. přenesená",J176,0)</f>
        <v>0</v>
      </c>
      <c r="BI176" s="194">
        <f>IF(N176="nulová",J176,0)</f>
        <v>0</v>
      </c>
      <c r="BJ176" s="19" t="s">
        <v>88</v>
      </c>
      <c r="BK176" s="194">
        <f>ROUND(I176*H176,2)</f>
        <v>0</v>
      </c>
      <c r="BL176" s="19" t="s">
        <v>178</v>
      </c>
      <c r="BM176" s="193" t="s">
        <v>1747</v>
      </c>
    </row>
    <row r="177" spans="1:65" s="13" customFormat="1" x14ac:dyDescent="0.2">
      <c r="B177" s="195"/>
      <c r="C177" s="196"/>
      <c r="D177" s="197" t="s">
        <v>180</v>
      </c>
      <c r="E177" s="198" t="s">
        <v>79</v>
      </c>
      <c r="F177" s="199" t="s">
        <v>1743</v>
      </c>
      <c r="G177" s="196"/>
      <c r="H177" s="198" t="s">
        <v>79</v>
      </c>
      <c r="I177" s="200"/>
      <c r="J177" s="196"/>
      <c r="K177" s="196"/>
      <c r="L177" s="201"/>
      <c r="M177" s="202"/>
      <c r="N177" s="203"/>
      <c r="O177" s="203"/>
      <c r="P177" s="203"/>
      <c r="Q177" s="203"/>
      <c r="R177" s="203"/>
      <c r="S177" s="203"/>
      <c r="T177" s="204"/>
      <c r="AT177" s="205" t="s">
        <v>180</v>
      </c>
      <c r="AU177" s="205" t="s">
        <v>90</v>
      </c>
      <c r="AV177" s="13" t="s">
        <v>88</v>
      </c>
      <c r="AW177" s="13" t="s">
        <v>42</v>
      </c>
      <c r="AX177" s="13" t="s">
        <v>81</v>
      </c>
      <c r="AY177" s="205" t="s">
        <v>171</v>
      </c>
    </row>
    <row r="178" spans="1:65" s="14" customFormat="1" x14ac:dyDescent="0.2">
      <c r="B178" s="206"/>
      <c r="C178" s="207"/>
      <c r="D178" s="197" t="s">
        <v>180</v>
      </c>
      <c r="E178" s="208" t="s">
        <v>79</v>
      </c>
      <c r="F178" s="209" t="s">
        <v>1748</v>
      </c>
      <c r="G178" s="207"/>
      <c r="H178" s="210">
        <v>16.5</v>
      </c>
      <c r="I178" s="211"/>
      <c r="J178" s="207"/>
      <c r="K178" s="207"/>
      <c r="L178" s="212"/>
      <c r="M178" s="213"/>
      <c r="N178" s="214"/>
      <c r="O178" s="214"/>
      <c r="P178" s="214"/>
      <c r="Q178" s="214"/>
      <c r="R178" s="214"/>
      <c r="S178" s="214"/>
      <c r="T178" s="215"/>
      <c r="AT178" s="216" t="s">
        <v>180</v>
      </c>
      <c r="AU178" s="216" t="s">
        <v>90</v>
      </c>
      <c r="AV178" s="14" t="s">
        <v>90</v>
      </c>
      <c r="AW178" s="14" t="s">
        <v>42</v>
      </c>
      <c r="AX178" s="14" t="s">
        <v>81</v>
      </c>
      <c r="AY178" s="216" t="s">
        <v>171</v>
      </c>
    </row>
    <row r="179" spans="1:65" s="15" customFormat="1" x14ac:dyDescent="0.2">
      <c r="B179" s="217"/>
      <c r="C179" s="218"/>
      <c r="D179" s="197" t="s">
        <v>180</v>
      </c>
      <c r="E179" s="219" t="s">
        <v>79</v>
      </c>
      <c r="F179" s="220" t="s">
        <v>183</v>
      </c>
      <c r="G179" s="218"/>
      <c r="H179" s="221">
        <v>16.5</v>
      </c>
      <c r="I179" s="222"/>
      <c r="J179" s="218"/>
      <c r="K179" s="218"/>
      <c r="L179" s="223"/>
      <c r="M179" s="224"/>
      <c r="N179" s="225"/>
      <c r="O179" s="225"/>
      <c r="P179" s="225"/>
      <c r="Q179" s="225"/>
      <c r="R179" s="225"/>
      <c r="S179" s="225"/>
      <c r="T179" s="226"/>
      <c r="AT179" s="227" t="s">
        <v>180</v>
      </c>
      <c r="AU179" s="227" t="s">
        <v>90</v>
      </c>
      <c r="AV179" s="15" t="s">
        <v>178</v>
      </c>
      <c r="AW179" s="15" t="s">
        <v>42</v>
      </c>
      <c r="AX179" s="15" t="s">
        <v>88</v>
      </c>
      <c r="AY179" s="227" t="s">
        <v>171</v>
      </c>
    </row>
    <row r="180" spans="1:65" s="14" customFormat="1" x14ac:dyDescent="0.2">
      <c r="B180" s="206"/>
      <c r="C180" s="207"/>
      <c r="D180" s="197" t="s">
        <v>180</v>
      </c>
      <c r="E180" s="207"/>
      <c r="F180" s="209" t="s">
        <v>1749</v>
      </c>
      <c r="G180" s="207"/>
      <c r="H180" s="210">
        <v>16.829999999999998</v>
      </c>
      <c r="I180" s="211"/>
      <c r="J180" s="207"/>
      <c r="K180" s="207"/>
      <c r="L180" s="212"/>
      <c r="M180" s="213"/>
      <c r="N180" s="214"/>
      <c r="O180" s="214"/>
      <c r="P180" s="214"/>
      <c r="Q180" s="214"/>
      <c r="R180" s="214"/>
      <c r="S180" s="214"/>
      <c r="T180" s="215"/>
      <c r="AT180" s="216" t="s">
        <v>180</v>
      </c>
      <c r="AU180" s="216" t="s">
        <v>90</v>
      </c>
      <c r="AV180" s="14" t="s">
        <v>90</v>
      </c>
      <c r="AW180" s="14" t="s">
        <v>4</v>
      </c>
      <c r="AX180" s="14" t="s">
        <v>88</v>
      </c>
      <c r="AY180" s="216" t="s">
        <v>171</v>
      </c>
    </row>
    <row r="181" spans="1:65" s="2" customFormat="1" ht="37.9" customHeight="1" x14ac:dyDescent="0.2">
      <c r="A181" s="37"/>
      <c r="B181" s="38"/>
      <c r="C181" s="182" t="s">
        <v>7</v>
      </c>
      <c r="D181" s="182" t="s">
        <v>173</v>
      </c>
      <c r="E181" s="183" t="s">
        <v>999</v>
      </c>
      <c r="F181" s="184" t="s">
        <v>1750</v>
      </c>
      <c r="G181" s="185" t="s">
        <v>127</v>
      </c>
      <c r="H181" s="186">
        <v>33</v>
      </c>
      <c r="I181" s="187"/>
      <c r="J181" s="188">
        <f>ROUND(I181*H181,2)</f>
        <v>0</v>
      </c>
      <c r="K181" s="184" t="s">
        <v>196</v>
      </c>
      <c r="L181" s="42"/>
      <c r="M181" s="189" t="s">
        <v>79</v>
      </c>
      <c r="N181" s="190" t="s">
        <v>51</v>
      </c>
      <c r="O181" s="67"/>
      <c r="P181" s="191">
        <f>O181*H181</f>
        <v>0</v>
      </c>
      <c r="Q181" s="191">
        <v>8.9219999999999994E-2</v>
      </c>
      <c r="R181" s="191">
        <f>Q181*H181</f>
        <v>2.9442599999999999</v>
      </c>
      <c r="S181" s="191">
        <v>0</v>
      </c>
      <c r="T181" s="192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193" t="s">
        <v>178</v>
      </c>
      <c r="AT181" s="193" t="s">
        <v>173</v>
      </c>
      <c r="AU181" s="193" t="s">
        <v>90</v>
      </c>
      <c r="AY181" s="19" t="s">
        <v>171</v>
      </c>
      <c r="BE181" s="194">
        <f>IF(N181="základní",J181,0)</f>
        <v>0</v>
      </c>
      <c r="BF181" s="194">
        <f>IF(N181="snížená",J181,0)</f>
        <v>0</v>
      </c>
      <c r="BG181" s="194">
        <f>IF(N181="zákl. přenesená",J181,0)</f>
        <v>0</v>
      </c>
      <c r="BH181" s="194">
        <f>IF(N181="sníž. přenesená",J181,0)</f>
        <v>0</v>
      </c>
      <c r="BI181" s="194">
        <f>IF(N181="nulová",J181,0)</f>
        <v>0</v>
      </c>
      <c r="BJ181" s="19" t="s">
        <v>88</v>
      </c>
      <c r="BK181" s="194">
        <f>ROUND(I181*H181,2)</f>
        <v>0</v>
      </c>
      <c r="BL181" s="19" t="s">
        <v>178</v>
      </c>
      <c r="BM181" s="193" t="s">
        <v>1751</v>
      </c>
    </row>
    <row r="182" spans="1:65" s="2" customFormat="1" x14ac:dyDescent="0.2">
      <c r="A182" s="37"/>
      <c r="B182" s="38"/>
      <c r="C182" s="39"/>
      <c r="D182" s="228" t="s">
        <v>198</v>
      </c>
      <c r="E182" s="39"/>
      <c r="F182" s="229" t="s">
        <v>1002</v>
      </c>
      <c r="G182" s="39"/>
      <c r="H182" s="39"/>
      <c r="I182" s="230"/>
      <c r="J182" s="39"/>
      <c r="K182" s="39"/>
      <c r="L182" s="42"/>
      <c r="M182" s="231"/>
      <c r="N182" s="232"/>
      <c r="O182" s="67"/>
      <c r="P182" s="67"/>
      <c r="Q182" s="67"/>
      <c r="R182" s="67"/>
      <c r="S182" s="67"/>
      <c r="T182" s="68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9" t="s">
        <v>198</v>
      </c>
      <c r="AU182" s="19" t="s">
        <v>90</v>
      </c>
    </row>
    <row r="183" spans="1:65" s="13" customFormat="1" x14ac:dyDescent="0.2">
      <c r="B183" s="195"/>
      <c r="C183" s="196"/>
      <c r="D183" s="197" t="s">
        <v>180</v>
      </c>
      <c r="E183" s="198" t="s">
        <v>79</v>
      </c>
      <c r="F183" s="199" t="s">
        <v>911</v>
      </c>
      <c r="G183" s="196"/>
      <c r="H183" s="198" t="s">
        <v>79</v>
      </c>
      <c r="I183" s="200"/>
      <c r="J183" s="196"/>
      <c r="K183" s="196"/>
      <c r="L183" s="201"/>
      <c r="M183" s="202"/>
      <c r="N183" s="203"/>
      <c r="O183" s="203"/>
      <c r="P183" s="203"/>
      <c r="Q183" s="203"/>
      <c r="R183" s="203"/>
      <c r="S183" s="203"/>
      <c r="T183" s="204"/>
      <c r="AT183" s="205" t="s">
        <v>180</v>
      </c>
      <c r="AU183" s="205" t="s">
        <v>90</v>
      </c>
      <c r="AV183" s="13" t="s">
        <v>88</v>
      </c>
      <c r="AW183" s="13" t="s">
        <v>42</v>
      </c>
      <c r="AX183" s="13" t="s">
        <v>81</v>
      </c>
      <c r="AY183" s="205" t="s">
        <v>171</v>
      </c>
    </row>
    <row r="184" spans="1:65" s="14" customFormat="1" x14ac:dyDescent="0.2">
      <c r="B184" s="206"/>
      <c r="C184" s="207"/>
      <c r="D184" s="197" t="s">
        <v>180</v>
      </c>
      <c r="E184" s="208" t="s">
        <v>79</v>
      </c>
      <c r="F184" s="209" t="s">
        <v>1752</v>
      </c>
      <c r="G184" s="207"/>
      <c r="H184" s="210">
        <v>33</v>
      </c>
      <c r="I184" s="211"/>
      <c r="J184" s="207"/>
      <c r="K184" s="207"/>
      <c r="L184" s="212"/>
      <c r="M184" s="213"/>
      <c r="N184" s="214"/>
      <c r="O184" s="214"/>
      <c r="P184" s="214"/>
      <c r="Q184" s="214"/>
      <c r="R184" s="214"/>
      <c r="S184" s="214"/>
      <c r="T184" s="215"/>
      <c r="AT184" s="216" t="s">
        <v>180</v>
      </c>
      <c r="AU184" s="216" t="s">
        <v>90</v>
      </c>
      <c r="AV184" s="14" t="s">
        <v>90</v>
      </c>
      <c r="AW184" s="14" t="s">
        <v>42</v>
      </c>
      <c r="AX184" s="14" t="s">
        <v>81</v>
      </c>
      <c r="AY184" s="216" t="s">
        <v>171</v>
      </c>
    </row>
    <row r="185" spans="1:65" s="15" customFormat="1" x14ac:dyDescent="0.2">
      <c r="B185" s="217"/>
      <c r="C185" s="218"/>
      <c r="D185" s="197" t="s">
        <v>180</v>
      </c>
      <c r="E185" s="219" t="s">
        <v>79</v>
      </c>
      <c r="F185" s="220" t="s">
        <v>183</v>
      </c>
      <c r="G185" s="218"/>
      <c r="H185" s="221">
        <v>33</v>
      </c>
      <c r="I185" s="222"/>
      <c r="J185" s="218"/>
      <c r="K185" s="218"/>
      <c r="L185" s="223"/>
      <c r="M185" s="224"/>
      <c r="N185" s="225"/>
      <c r="O185" s="225"/>
      <c r="P185" s="225"/>
      <c r="Q185" s="225"/>
      <c r="R185" s="225"/>
      <c r="S185" s="225"/>
      <c r="T185" s="226"/>
      <c r="AT185" s="227" t="s">
        <v>180</v>
      </c>
      <c r="AU185" s="227" t="s">
        <v>90</v>
      </c>
      <c r="AV185" s="15" t="s">
        <v>178</v>
      </c>
      <c r="AW185" s="15" t="s">
        <v>42</v>
      </c>
      <c r="AX185" s="15" t="s">
        <v>88</v>
      </c>
      <c r="AY185" s="227" t="s">
        <v>171</v>
      </c>
    </row>
    <row r="186" spans="1:65" s="2" customFormat="1" ht="16.5" customHeight="1" x14ac:dyDescent="0.2">
      <c r="A186" s="37"/>
      <c r="B186" s="38"/>
      <c r="C186" s="233" t="s">
        <v>329</v>
      </c>
      <c r="D186" s="233" t="s">
        <v>202</v>
      </c>
      <c r="E186" s="234" t="s">
        <v>1003</v>
      </c>
      <c r="F186" s="235" t="s">
        <v>1004</v>
      </c>
      <c r="G186" s="236" t="s">
        <v>127</v>
      </c>
      <c r="H186" s="237">
        <v>16.995000000000001</v>
      </c>
      <c r="I186" s="238"/>
      <c r="J186" s="239">
        <f>ROUND(I186*H186,2)</f>
        <v>0</v>
      </c>
      <c r="K186" s="235" t="s">
        <v>196</v>
      </c>
      <c r="L186" s="240"/>
      <c r="M186" s="241" t="s">
        <v>79</v>
      </c>
      <c r="N186" s="242" t="s">
        <v>51</v>
      </c>
      <c r="O186" s="67"/>
      <c r="P186" s="191">
        <f>O186*H186</f>
        <v>0</v>
      </c>
      <c r="Q186" s="191">
        <v>0.113</v>
      </c>
      <c r="R186" s="191">
        <f>Q186*H186</f>
        <v>1.9204350000000001</v>
      </c>
      <c r="S186" s="191">
        <v>0</v>
      </c>
      <c r="T186" s="192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193" t="s">
        <v>205</v>
      </c>
      <c r="AT186" s="193" t="s">
        <v>202</v>
      </c>
      <c r="AU186" s="193" t="s">
        <v>90</v>
      </c>
      <c r="AY186" s="19" t="s">
        <v>171</v>
      </c>
      <c r="BE186" s="194">
        <f>IF(N186="základní",J186,0)</f>
        <v>0</v>
      </c>
      <c r="BF186" s="194">
        <f>IF(N186="snížená",J186,0)</f>
        <v>0</v>
      </c>
      <c r="BG186" s="194">
        <f>IF(N186="zákl. přenesená",J186,0)</f>
        <v>0</v>
      </c>
      <c r="BH186" s="194">
        <f>IF(N186="sníž. přenesená",J186,0)</f>
        <v>0</v>
      </c>
      <c r="BI186" s="194">
        <f>IF(N186="nulová",J186,0)</f>
        <v>0</v>
      </c>
      <c r="BJ186" s="19" t="s">
        <v>88</v>
      </c>
      <c r="BK186" s="194">
        <f>ROUND(I186*H186,2)</f>
        <v>0</v>
      </c>
      <c r="BL186" s="19" t="s">
        <v>178</v>
      </c>
      <c r="BM186" s="193" t="s">
        <v>1753</v>
      </c>
    </row>
    <row r="187" spans="1:65" s="13" customFormat="1" x14ac:dyDescent="0.2">
      <c r="B187" s="195"/>
      <c r="C187" s="196"/>
      <c r="D187" s="197" t="s">
        <v>180</v>
      </c>
      <c r="E187" s="198" t="s">
        <v>79</v>
      </c>
      <c r="F187" s="199" t="s">
        <v>911</v>
      </c>
      <c r="G187" s="196"/>
      <c r="H187" s="198" t="s">
        <v>79</v>
      </c>
      <c r="I187" s="200"/>
      <c r="J187" s="196"/>
      <c r="K187" s="196"/>
      <c r="L187" s="201"/>
      <c r="M187" s="202"/>
      <c r="N187" s="203"/>
      <c r="O187" s="203"/>
      <c r="P187" s="203"/>
      <c r="Q187" s="203"/>
      <c r="R187" s="203"/>
      <c r="S187" s="203"/>
      <c r="T187" s="204"/>
      <c r="AT187" s="205" t="s">
        <v>180</v>
      </c>
      <c r="AU187" s="205" t="s">
        <v>90</v>
      </c>
      <c r="AV187" s="13" t="s">
        <v>88</v>
      </c>
      <c r="AW187" s="13" t="s">
        <v>42</v>
      </c>
      <c r="AX187" s="13" t="s">
        <v>81</v>
      </c>
      <c r="AY187" s="205" t="s">
        <v>171</v>
      </c>
    </row>
    <row r="188" spans="1:65" s="14" customFormat="1" x14ac:dyDescent="0.2">
      <c r="B188" s="206"/>
      <c r="C188" s="207"/>
      <c r="D188" s="197" t="s">
        <v>180</v>
      </c>
      <c r="E188" s="208" t="s">
        <v>79</v>
      </c>
      <c r="F188" s="209" t="s">
        <v>1754</v>
      </c>
      <c r="G188" s="207"/>
      <c r="H188" s="210">
        <v>16.5</v>
      </c>
      <c r="I188" s="211"/>
      <c r="J188" s="207"/>
      <c r="K188" s="207"/>
      <c r="L188" s="212"/>
      <c r="M188" s="213"/>
      <c r="N188" s="214"/>
      <c r="O188" s="214"/>
      <c r="P188" s="214"/>
      <c r="Q188" s="214"/>
      <c r="R188" s="214"/>
      <c r="S188" s="214"/>
      <c r="T188" s="215"/>
      <c r="AT188" s="216" t="s">
        <v>180</v>
      </c>
      <c r="AU188" s="216" t="s">
        <v>90</v>
      </c>
      <c r="AV188" s="14" t="s">
        <v>90</v>
      </c>
      <c r="AW188" s="14" t="s">
        <v>42</v>
      </c>
      <c r="AX188" s="14" t="s">
        <v>81</v>
      </c>
      <c r="AY188" s="216" t="s">
        <v>171</v>
      </c>
    </row>
    <row r="189" spans="1:65" s="15" customFormat="1" x14ac:dyDescent="0.2">
      <c r="B189" s="217"/>
      <c r="C189" s="218"/>
      <c r="D189" s="197" t="s">
        <v>180</v>
      </c>
      <c r="E189" s="219" t="s">
        <v>79</v>
      </c>
      <c r="F189" s="220" t="s">
        <v>183</v>
      </c>
      <c r="G189" s="218"/>
      <c r="H189" s="221">
        <v>16.5</v>
      </c>
      <c r="I189" s="222"/>
      <c r="J189" s="218"/>
      <c r="K189" s="218"/>
      <c r="L189" s="223"/>
      <c r="M189" s="224"/>
      <c r="N189" s="225"/>
      <c r="O189" s="225"/>
      <c r="P189" s="225"/>
      <c r="Q189" s="225"/>
      <c r="R189" s="225"/>
      <c r="S189" s="225"/>
      <c r="T189" s="226"/>
      <c r="AT189" s="227" t="s">
        <v>180</v>
      </c>
      <c r="AU189" s="227" t="s">
        <v>90</v>
      </c>
      <c r="AV189" s="15" t="s">
        <v>178</v>
      </c>
      <c r="AW189" s="15" t="s">
        <v>42</v>
      </c>
      <c r="AX189" s="15" t="s">
        <v>88</v>
      </c>
      <c r="AY189" s="227" t="s">
        <v>171</v>
      </c>
    </row>
    <row r="190" spans="1:65" s="14" customFormat="1" x14ac:dyDescent="0.2">
      <c r="B190" s="206"/>
      <c r="C190" s="207"/>
      <c r="D190" s="197" t="s">
        <v>180</v>
      </c>
      <c r="E190" s="207"/>
      <c r="F190" s="209" t="s">
        <v>1755</v>
      </c>
      <c r="G190" s="207"/>
      <c r="H190" s="210">
        <v>16.995000000000001</v>
      </c>
      <c r="I190" s="211"/>
      <c r="J190" s="207"/>
      <c r="K190" s="207"/>
      <c r="L190" s="212"/>
      <c r="M190" s="213"/>
      <c r="N190" s="214"/>
      <c r="O190" s="214"/>
      <c r="P190" s="214"/>
      <c r="Q190" s="214"/>
      <c r="R190" s="214"/>
      <c r="S190" s="214"/>
      <c r="T190" s="215"/>
      <c r="AT190" s="216" t="s">
        <v>180</v>
      </c>
      <c r="AU190" s="216" t="s">
        <v>90</v>
      </c>
      <c r="AV190" s="14" t="s">
        <v>90</v>
      </c>
      <c r="AW190" s="14" t="s">
        <v>4</v>
      </c>
      <c r="AX190" s="14" t="s">
        <v>88</v>
      </c>
      <c r="AY190" s="216" t="s">
        <v>171</v>
      </c>
    </row>
    <row r="191" spans="1:65" s="2" customFormat="1" ht="37.9" customHeight="1" x14ac:dyDescent="0.2">
      <c r="A191" s="37"/>
      <c r="B191" s="38"/>
      <c r="C191" s="182" t="s">
        <v>334</v>
      </c>
      <c r="D191" s="182" t="s">
        <v>173</v>
      </c>
      <c r="E191" s="183" t="s">
        <v>1008</v>
      </c>
      <c r="F191" s="184" t="s">
        <v>1750</v>
      </c>
      <c r="G191" s="185" t="s">
        <v>127</v>
      </c>
      <c r="H191" s="186">
        <v>33</v>
      </c>
      <c r="I191" s="187"/>
      <c r="J191" s="188">
        <f>ROUND(I191*H191,2)</f>
        <v>0</v>
      </c>
      <c r="K191" s="184" t="s">
        <v>196</v>
      </c>
      <c r="L191" s="42"/>
      <c r="M191" s="189" t="s">
        <v>79</v>
      </c>
      <c r="N191" s="190" t="s">
        <v>51</v>
      </c>
      <c r="O191" s="67"/>
      <c r="P191" s="191">
        <f>O191*H191</f>
        <v>0</v>
      </c>
      <c r="Q191" s="191">
        <v>0</v>
      </c>
      <c r="R191" s="191">
        <f>Q191*H191</f>
        <v>0</v>
      </c>
      <c r="S191" s="191">
        <v>0</v>
      </c>
      <c r="T191" s="192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193" t="s">
        <v>178</v>
      </c>
      <c r="AT191" s="193" t="s">
        <v>173</v>
      </c>
      <c r="AU191" s="193" t="s">
        <v>90</v>
      </c>
      <c r="AY191" s="19" t="s">
        <v>171</v>
      </c>
      <c r="BE191" s="194">
        <f>IF(N191="základní",J191,0)</f>
        <v>0</v>
      </c>
      <c r="BF191" s="194">
        <f>IF(N191="snížená",J191,0)</f>
        <v>0</v>
      </c>
      <c r="BG191" s="194">
        <f>IF(N191="zákl. přenesená",J191,0)</f>
        <v>0</v>
      </c>
      <c r="BH191" s="194">
        <f>IF(N191="sníž. přenesená",J191,0)</f>
        <v>0</v>
      </c>
      <c r="BI191" s="194">
        <f>IF(N191="nulová",J191,0)</f>
        <v>0</v>
      </c>
      <c r="BJ191" s="19" t="s">
        <v>88</v>
      </c>
      <c r="BK191" s="194">
        <f>ROUND(I191*H191,2)</f>
        <v>0</v>
      </c>
      <c r="BL191" s="19" t="s">
        <v>178</v>
      </c>
      <c r="BM191" s="193" t="s">
        <v>1756</v>
      </c>
    </row>
    <row r="192" spans="1:65" s="2" customFormat="1" x14ac:dyDescent="0.2">
      <c r="A192" s="37"/>
      <c r="B192" s="38"/>
      <c r="C192" s="39"/>
      <c r="D192" s="228" t="s">
        <v>198</v>
      </c>
      <c r="E192" s="39"/>
      <c r="F192" s="229" t="s">
        <v>1011</v>
      </c>
      <c r="G192" s="39"/>
      <c r="H192" s="39"/>
      <c r="I192" s="230"/>
      <c r="J192" s="39"/>
      <c r="K192" s="39"/>
      <c r="L192" s="42"/>
      <c r="M192" s="231"/>
      <c r="N192" s="232"/>
      <c r="O192" s="67"/>
      <c r="P192" s="67"/>
      <c r="Q192" s="67"/>
      <c r="R192" s="67"/>
      <c r="S192" s="67"/>
      <c r="T192" s="68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9" t="s">
        <v>198</v>
      </c>
      <c r="AU192" s="19" t="s">
        <v>90</v>
      </c>
    </row>
    <row r="193" spans="1:65" s="13" customFormat="1" x14ac:dyDescent="0.2">
      <c r="B193" s="195"/>
      <c r="C193" s="196"/>
      <c r="D193" s="197" t="s">
        <v>180</v>
      </c>
      <c r="E193" s="198" t="s">
        <v>79</v>
      </c>
      <c r="F193" s="199" t="s">
        <v>911</v>
      </c>
      <c r="G193" s="196"/>
      <c r="H193" s="198" t="s">
        <v>79</v>
      </c>
      <c r="I193" s="200"/>
      <c r="J193" s="196"/>
      <c r="K193" s="196"/>
      <c r="L193" s="201"/>
      <c r="M193" s="202"/>
      <c r="N193" s="203"/>
      <c r="O193" s="203"/>
      <c r="P193" s="203"/>
      <c r="Q193" s="203"/>
      <c r="R193" s="203"/>
      <c r="S193" s="203"/>
      <c r="T193" s="204"/>
      <c r="AT193" s="205" t="s">
        <v>180</v>
      </c>
      <c r="AU193" s="205" t="s">
        <v>90</v>
      </c>
      <c r="AV193" s="13" t="s">
        <v>88</v>
      </c>
      <c r="AW193" s="13" t="s">
        <v>42</v>
      </c>
      <c r="AX193" s="13" t="s">
        <v>81</v>
      </c>
      <c r="AY193" s="205" t="s">
        <v>171</v>
      </c>
    </row>
    <row r="194" spans="1:65" s="14" customFormat="1" x14ac:dyDescent="0.2">
      <c r="B194" s="206"/>
      <c r="C194" s="207"/>
      <c r="D194" s="197" t="s">
        <v>180</v>
      </c>
      <c r="E194" s="208" t="s">
        <v>79</v>
      </c>
      <c r="F194" s="209" t="s">
        <v>1752</v>
      </c>
      <c r="G194" s="207"/>
      <c r="H194" s="210">
        <v>33</v>
      </c>
      <c r="I194" s="211"/>
      <c r="J194" s="207"/>
      <c r="K194" s="207"/>
      <c r="L194" s="212"/>
      <c r="M194" s="213"/>
      <c r="N194" s="214"/>
      <c r="O194" s="214"/>
      <c r="P194" s="214"/>
      <c r="Q194" s="214"/>
      <c r="R194" s="214"/>
      <c r="S194" s="214"/>
      <c r="T194" s="215"/>
      <c r="AT194" s="216" t="s">
        <v>180</v>
      </c>
      <c r="AU194" s="216" t="s">
        <v>90</v>
      </c>
      <c r="AV194" s="14" t="s">
        <v>90</v>
      </c>
      <c r="AW194" s="14" t="s">
        <v>42</v>
      </c>
      <c r="AX194" s="14" t="s">
        <v>81</v>
      </c>
      <c r="AY194" s="216" t="s">
        <v>171</v>
      </c>
    </row>
    <row r="195" spans="1:65" s="15" customFormat="1" x14ac:dyDescent="0.2">
      <c r="B195" s="217"/>
      <c r="C195" s="218"/>
      <c r="D195" s="197" t="s">
        <v>180</v>
      </c>
      <c r="E195" s="219" t="s">
        <v>79</v>
      </c>
      <c r="F195" s="220" t="s">
        <v>183</v>
      </c>
      <c r="G195" s="218"/>
      <c r="H195" s="221">
        <v>33</v>
      </c>
      <c r="I195" s="222"/>
      <c r="J195" s="218"/>
      <c r="K195" s="218"/>
      <c r="L195" s="223"/>
      <c r="M195" s="224"/>
      <c r="N195" s="225"/>
      <c r="O195" s="225"/>
      <c r="P195" s="225"/>
      <c r="Q195" s="225"/>
      <c r="R195" s="225"/>
      <c r="S195" s="225"/>
      <c r="T195" s="226"/>
      <c r="AT195" s="227" t="s">
        <v>180</v>
      </c>
      <c r="AU195" s="227" t="s">
        <v>90</v>
      </c>
      <c r="AV195" s="15" t="s">
        <v>178</v>
      </c>
      <c r="AW195" s="15" t="s">
        <v>42</v>
      </c>
      <c r="AX195" s="15" t="s">
        <v>88</v>
      </c>
      <c r="AY195" s="227" t="s">
        <v>171</v>
      </c>
    </row>
    <row r="196" spans="1:65" s="12" customFormat="1" ht="22.9" customHeight="1" x14ac:dyDescent="0.2">
      <c r="B196" s="166"/>
      <c r="C196" s="167"/>
      <c r="D196" s="168" t="s">
        <v>80</v>
      </c>
      <c r="E196" s="180" t="s">
        <v>236</v>
      </c>
      <c r="F196" s="180" t="s">
        <v>611</v>
      </c>
      <c r="G196" s="167"/>
      <c r="H196" s="167"/>
      <c r="I196" s="170"/>
      <c r="J196" s="181">
        <f>BK196</f>
        <v>0</v>
      </c>
      <c r="K196" s="167"/>
      <c r="L196" s="172"/>
      <c r="M196" s="173"/>
      <c r="N196" s="174"/>
      <c r="O196" s="174"/>
      <c r="P196" s="175">
        <f>SUM(P197:P234)</f>
        <v>0</v>
      </c>
      <c r="Q196" s="174"/>
      <c r="R196" s="175">
        <f>SUM(R197:R234)</f>
        <v>1.8964099999999999</v>
      </c>
      <c r="S196" s="174"/>
      <c r="T196" s="176">
        <f>SUM(T197:T234)</f>
        <v>0</v>
      </c>
      <c r="AR196" s="177" t="s">
        <v>88</v>
      </c>
      <c r="AT196" s="178" t="s">
        <v>80</v>
      </c>
      <c r="AU196" s="178" t="s">
        <v>88</v>
      </c>
      <c r="AY196" s="177" t="s">
        <v>171</v>
      </c>
      <c r="BK196" s="179">
        <f>SUM(BK197:BK234)</f>
        <v>0</v>
      </c>
    </row>
    <row r="197" spans="1:65" s="2" customFormat="1" ht="16.5" customHeight="1" x14ac:dyDescent="0.2">
      <c r="A197" s="37"/>
      <c r="B197" s="38"/>
      <c r="C197" s="182" t="s">
        <v>342</v>
      </c>
      <c r="D197" s="182" t="s">
        <v>173</v>
      </c>
      <c r="E197" s="183" t="s">
        <v>1012</v>
      </c>
      <c r="F197" s="184" t="s">
        <v>1013</v>
      </c>
      <c r="G197" s="185" t="s">
        <v>345</v>
      </c>
      <c r="H197" s="186">
        <v>2</v>
      </c>
      <c r="I197" s="187"/>
      <c r="J197" s="188">
        <f>ROUND(I197*H197,2)</f>
        <v>0</v>
      </c>
      <c r="K197" s="184" t="s">
        <v>196</v>
      </c>
      <c r="L197" s="42"/>
      <c r="M197" s="189" t="s">
        <v>79</v>
      </c>
      <c r="N197" s="190" t="s">
        <v>51</v>
      </c>
      <c r="O197" s="67"/>
      <c r="P197" s="191">
        <f>O197*H197</f>
        <v>0</v>
      </c>
      <c r="Q197" s="191">
        <v>6.9999999999999999E-4</v>
      </c>
      <c r="R197" s="191">
        <f>Q197*H197</f>
        <v>1.4E-3</v>
      </c>
      <c r="S197" s="191">
        <v>0</v>
      </c>
      <c r="T197" s="192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193" t="s">
        <v>178</v>
      </c>
      <c r="AT197" s="193" t="s">
        <v>173</v>
      </c>
      <c r="AU197" s="193" t="s">
        <v>90</v>
      </c>
      <c r="AY197" s="19" t="s">
        <v>171</v>
      </c>
      <c r="BE197" s="194">
        <f>IF(N197="základní",J197,0)</f>
        <v>0</v>
      </c>
      <c r="BF197" s="194">
        <f>IF(N197="snížená",J197,0)</f>
        <v>0</v>
      </c>
      <c r="BG197" s="194">
        <f>IF(N197="zákl. přenesená",J197,0)</f>
        <v>0</v>
      </c>
      <c r="BH197" s="194">
        <f>IF(N197="sníž. přenesená",J197,0)</f>
        <v>0</v>
      </c>
      <c r="BI197" s="194">
        <f>IF(N197="nulová",J197,0)</f>
        <v>0</v>
      </c>
      <c r="BJ197" s="19" t="s">
        <v>88</v>
      </c>
      <c r="BK197" s="194">
        <f>ROUND(I197*H197,2)</f>
        <v>0</v>
      </c>
      <c r="BL197" s="19" t="s">
        <v>178</v>
      </c>
      <c r="BM197" s="193" t="s">
        <v>1757</v>
      </c>
    </row>
    <row r="198" spans="1:65" s="2" customFormat="1" x14ac:dyDescent="0.2">
      <c r="A198" s="37"/>
      <c r="B198" s="38"/>
      <c r="C198" s="39"/>
      <c r="D198" s="228" t="s">
        <v>198</v>
      </c>
      <c r="E198" s="39"/>
      <c r="F198" s="229" t="s">
        <v>1015</v>
      </c>
      <c r="G198" s="39"/>
      <c r="H198" s="39"/>
      <c r="I198" s="230"/>
      <c r="J198" s="39"/>
      <c r="K198" s="39"/>
      <c r="L198" s="42"/>
      <c r="M198" s="231"/>
      <c r="N198" s="232"/>
      <c r="O198" s="67"/>
      <c r="P198" s="67"/>
      <c r="Q198" s="67"/>
      <c r="R198" s="67"/>
      <c r="S198" s="67"/>
      <c r="T198" s="68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9" t="s">
        <v>198</v>
      </c>
      <c r="AU198" s="19" t="s">
        <v>90</v>
      </c>
    </row>
    <row r="199" spans="1:65" s="2" customFormat="1" ht="16.5" customHeight="1" x14ac:dyDescent="0.2">
      <c r="A199" s="37"/>
      <c r="B199" s="38"/>
      <c r="C199" s="233" t="s">
        <v>348</v>
      </c>
      <c r="D199" s="233" t="s">
        <v>202</v>
      </c>
      <c r="E199" s="234" t="s">
        <v>1017</v>
      </c>
      <c r="F199" s="235" t="s">
        <v>1018</v>
      </c>
      <c r="G199" s="236" t="s">
        <v>345</v>
      </c>
      <c r="H199" s="237">
        <v>2</v>
      </c>
      <c r="I199" s="238"/>
      <c r="J199" s="239">
        <f>ROUND(I199*H199,2)</f>
        <v>0</v>
      </c>
      <c r="K199" s="235" t="s">
        <v>177</v>
      </c>
      <c r="L199" s="240"/>
      <c r="M199" s="241" t="s">
        <v>79</v>
      </c>
      <c r="N199" s="242" t="s">
        <v>51</v>
      </c>
      <c r="O199" s="67"/>
      <c r="P199" s="191">
        <f>O199*H199</f>
        <v>0</v>
      </c>
      <c r="Q199" s="191">
        <v>5.0000000000000001E-3</v>
      </c>
      <c r="R199" s="191">
        <f>Q199*H199</f>
        <v>0.01</v>
      </c>
      <c r="S199" s="191">
        <v>0</v>
      </c>
      <c r="T199" s="192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193" t="s">
        <v>205</v>
      </c>
      <c r="AT199" s="193" t="s">
        <v>202</v>
      </c>
      <c r="AU199" s="193" t="s">
        <v>90</v>
      </c>
      <c r="AY199" s="19" t="s">
        <v>171</v>
      </c>
      <c r="BE199" s="194">
        <f>IF(N199="základní",J199,0)</f>
        <v>0</v>
      </c>
      <c r="BF199" s="194">
        <f>IF(N199="snížená",J199,0)</f>
        <v>0</v>
      </c>
      <c r="BG199" s="194">
        <f>IF(N199="zákl. přenesená",J199,0)</f>
        <v>0</v>
      </c>
      <c r="BH199" s="194">
        <f>IF(N199="sníž. přenesená",J199,0)</f>
        <v>0</v>
      </c>
      <c r="BI199" s="194">
        <f>IF(N199="nulová",J199,0)</f>
        <v>0</v>
      </c>
      <c r="BJ199" s="19" t="s">
        <v>88</v>
      </c>
      <c r="BK199" s="194">
        <f>ROUND(I199*H199,2)</f>
        <v>0</v>
      </c>
      <c r="BL199" s="19" t="s">
        <v>178</v>
      </c>
      <c r="BM199" s="193" t="s">
        <v>1758</v>
      </c>
    </row>
    <row r="200" spans="1:65" s="14" customFormat="1" x14ac:dyDescent="0.2">
      <c r="B200" s="206"/>
      <c r="C200" s="207"/>
      <c r="D200" s="197" t="s">
        <v>180</v>
      </c>
      <c r="E200" s="208" t="s">
        <v>79</v>
      </c>
      <c r="F200" s="209" t="s">
        <v>1759</v>
      </c>
      <c r="G200" s="207"/>
      <c r="H200" s="210">
        <v>2</v>
      </c>
      <c r="I200" s="211"/>
      <c r="J200" s="207"/>
      <c r="K200" s="207"/>
      <c r="L200" s="212"/>
      <c r="M200" s="213"/>
      <c r="N200" s="214"/>
      <c r="O200" s="214"/>
      <c r="P200" s="214"/>
      <c r="Q200" s="214"/>
      <c r="R200" s="214"/>
      <c r="S200" s="214"/>
      <c r="T200" s="215"/>
      <c r="AT200" s="216" t="s">
        <v>180</v>
      </c>
      <c r="AU200" s="216" t="s">
        <v>90</v>
      </c>
      <c r="AV200" s="14" t="s">
        <v>90</v>
      </c>
      <c r="AW200" s="14" t="s">
        <v>42</v>
      </c>
      <c r="AX200" s="14" t="s">
        <v>81</v>
      </c>
      <c r="AY200" s="216" t="s">
        <v>171</v>
      </c>
    </row>
    <row r="201" spans="1:65" s="15" customFormat="1" x14ac:dyDescent="0.2">
      <c r="B201" s="217"/>
      <c r="C201" s="218"/>
      <c r="D201" s="197" t="s">
        <v>180</v>
      </c>
      <c r="E201" s="219" t="s">
        <v>79</v>
      </c>
      <c r="F201" s="220" t="s">
        <v>183</v>
      </c>
      <c r="G201" s="218"/>
      <c r="H201" s="221">
        <v>2</v>
      </c>
      <c r="I201" s="222"/>
      <c r="J201" s="218"/>
      <c r="K201" s="218"/>
      <c r="L201" s="223"/>
      <c r="M201" s="224"/>
      <c r="N201" s="225"/>
      <c r="O201" s="225"/>
      <c r="P201" s="225"/>
      <c r="Q201" s="225"/>
      <c r="R201" s="225"/>
      <c r="S201" s="225"/>
      <c r="T201" s="226"/>
      <c r="AT201" s="227" t="s">
        <v>180</v>
      </c>
      <c r="AU201" s="227" t="s">
        <v>90</v>
      </c>
      <c r="AV201" s="15" t="s">
        <v>178</v>
      </c>
      <c r="AW201" s="15" t="s">
        <v>42</v>
      </c>
      <c r="AX201" s="15" t="s">
        <v>88</v>
      </c>
      <c r="AY201" s="227" t="s">
        <v>171</v>
      </c>
    </row>
    <row r="202" spans="1:65" s="2" customFormat="1" ht="16.5" customHeight="1" x14ac:dyDescent="0.2">
      <c r="A202" s="37"/>
      <c r="B202" s="38"/>
      <c r="C202" s="182" t="s">
        <v>353</v>
      </c>
      <c r="D202" s="182" t="s">
        <v>173</v>
      </c>
      <c r="E202" s="183" t="s">
        <v>1020</v>
      </c>
      <c r="F202" s="184" t="s">
        <v>1021</v>
      </c>
      <c r="G202" s="185" t="s">
        <v>345</v>
      </c>
      <c r="H202" s="186">
        <v>3</v>
      </c>
      <c r="I202" s="187"/>
      <c r="J202" s="188">
        <f>ROUND(I202*H202,2)</f>
        <v>0</v>
      </c>
      <c r="K202" s="184" t="s">
        <v>196</v>
      </c>
      <c r="L202" s="42"/>
      <c r="M202" s="189" t="s">
        <v>79</v>
      </c>
      <c r="N202" s="190" t="s">
        <v>51</v>
      </c>
      <c r="O202" s="67"/>
      <c r="P202" s="191">
        <f>O202*H202</f>
        <v>0</v>
      </c>
      <c r="Q202" s="191">
        <v>0.10940999999999999</v>
      </c>
      <c r="R202" s="191">
        <f>Q202*H202</f>
        <v>0.32822999999999997</v>
      </c>
      <c r="S202" s="191">
        <v>0</v>
      </c>
      <c r="T202" s="192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193" t="s">
        <v>178</v>
      </c>
      <c r="AT202" s="193" t="s">
        <v>173</v>
      </c>
      <c r="AU202" s="193" t="s">
        <v>90</v>
      </c>
      <c r="AY202" s="19" t="s">
        <v>171</v>
      </c>
      <c r="BE202" s="194">
        <f>IF(N202="základní",J202,0)</f>
        <v>0</v>
      </c>
      <c r="BF202" s="194">
        <f>IF(N202="snížená",J202,0)</f>
        <v>0</v>
      </c>
      <c r="BG202" s="194">
        <f>IF(N202="zákl. přenesená",J202,0)</f>
        <v>0</v>
      </c>
      <c r="BH202" s="194">
        <f>IF(N202="sníž. přenesená",J202,0)</f>
        <v>0</v>
      </c>
      <c r="BI202" s="194">
        <f>IF(N202="nulová",J202,0)</f>
        <v>0</v>
      </c>
      <c r="BJ202" s="19" t="s">
        <v>88</v>
      </c>
      <c r="BK202" s="194">
        <f>ROUND(I202*H202,2)</f>
        <v>0</v>
      </c>
      <c r="BL202" s="19" t="s">
        <v>178</v>
      </c>
      <c r="BM202" s="193" t="s">
        <v>1760</v>
      </c>
    </row>
    <row r="203" spans="1:65" s="2" customFormat="1" x14ac:dyDescent="0.2">
      <c r="A203" s="37"/>
      <c r="B203" s="38"/>
      <c r="C203" s="39"/>
      <c r="D203" s="228" t="s">
        <v>198</v>
      </c>
      <c r="E203" s="39"/>
      <c r="F203" s="229" t="s">
        <v>1023</v>
      </c>
      <c r="G203" s="39"/>
      <c r="H203" s="39"/>
      <c r="I203" s="230"/>
      <c r="J203" s="39"/>
      <c r="K203" s="39"/>
      <c r="L203" s="42"/>
      <c r="M203" s="231"/>
      <c r="N203" s="232"/>
      <c r="O203" s="67"/>
      <c r="P203" s="67"/>
      <c r="Q203" s="67"/>
      <c r="R203" s="67"/>
      <c r="S203" s="67"/>
      <c r="T203" s="68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9" t="s">
        <v>198</v>
      </c>
      <c r="AU203" s="19" t="s">
        <v>90</v>
      </c>
    </row>
    <row r="204" spans="1:65" s="2" customFormat="1" ht="16.5" customHeight="1" x14ac:dyDescent="0.2">
      <c r="A204" s="37"/>
      <c r="B204" s="38"/>
      <c r="C204" s="233" t="s">
        <v>358</v>
      </c>
      <c r="D204" s="233" t="s">
        <v>202</v>
      </c>
      <c r="E204" s="234" t="s">
        <v>1025</v>
      </c>
      <c r="F204" s="235" t="s">
        <v>1026</v>
      </c>
      <c r="G204" s="236" t="s">
        <v>345</v>
      </c>
      <c r="H204" s="237">
        <v>3</v>
      </c>
      <c r="I204" s="238"/>
      <c r="J204" s="239">
        <f>ROUND(I204*H204,2)</f>
        <v>0</v>
      </c>
      <c r="K204" s="235" t="s">
        <v>196</v>
      </c>
      <c r="L204" s="240"/>
      <c r="M204" s="241" t="s">
        <v>79</v>
      </c>
      <c r="N204" s="242" t="s">
        <v>51</v>
      </c>
      <c r="O204" s="67"/>
      <c r="P204" s="191">
        <f>O204*H204</f>
        <v>0</v>
      </c>
      <c r="Q204" s="191">
        <v>6.4999999999999997E-3</v>
      </c>
      <c r="R204" s="191">
        <f>Q204*H204</f>
        <v>1.95E-2</v>
      </c>
      <c r="S204" s="191">
        <v>0</v>
      </c>
      <c r="T204" s="192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193" t="s">
        <v>205</v>
      </c>
      <c r="AT204" s="193" t="s">
        <v>202</v>
      </c>
      <c r="AU204" s="193" t="s">
        <v>90</v>
      </c>
      <c r="AY204" s="19" t="s">
        <v>171</v>
      </c>
      <c r="BE204" s="194">
        <f>IF(N204="základní",J204,0)</f>
        <v>0</v>
      </c>
      <c r="BF204" s="194">
        <f>IF(N204="snížená",J204,0)</f>
        <v>0</v>
      </c>
      <c r="BG204" s="194">
        <f>IF(N204="zákl. přenesená",J204,0)</f>
        <v>0</v>
      </c>
      <c r="BH204" s="194">
        <f>IF(N204="sníž. přenesená",J204,0)</f>
        <v>0</v>
      </c>
      <c r="BI204" s="194">
        <f>IF(N204="nulová",J204,0)</f>
        <v>0</v>
      </c>
      <c r="BJ204" s="19" t="s">
        <v>88</v>
      </c>
      <c r="BK204" s="194">
        <f>ROUND(I204*H204,2)</f>
        <v>0</v>
      </c>
      <c r="BL204" s="19" t="s">
        <v>178</v>
      </c>
      <c r="BM204" s="193" t="s">
        <v>1761</v>
      </c>
    </row>
    <row r="205" spans="1:65" s="14" customFormat="1" x14ac:dyDescent="0.2">
      <c r="B205" s="206"/>
      <c r="C205" s="207"/>
      <c r="D205" s="197" t="s">
        <v>180</v>
      </c>
      <c r="E205" s="208" t="s">
        <v>79</v>
      </c>
      <c r="F205" s="209" t="s">
        <v>1762</v>
      </c>
      <c r="G205" s="207"/>
      <c r="H205" s="210">
        <v>3</v>
      </c>
      <c r="I205" s="211"/>
      <c r="J205" s="207"/>
      <c r="K205" s="207"/>
      <c r="L205" s="212"/>
      <c r="M205" s="213"/>
      <c r="N205" s="214"/>
      <c r="O205" s="214"/>
      <c r="P205" s="214"/>
      <c r="Q205" s="214"/>
      <c r="R205" s="214"/>
      <c r="S205" s="214"/>
      <c r="T205" s="215"/>
      <c r="AT205" s="216" t="s">
        <v>180</v>
      </c>
      <c r="AU205" s="216" t="s">
        <v>90</v>
      </c>
      <c r="AV205" s="14" t="s">
        <v>90</v>
      </c>
      <c r="AW205" s="14" t="s">
        <v>42</v>
      </c>
      <c r="AX205" s="14" t="s">
        <v>81</v>
      </c>
      <c r="AY205" s="216" t="s">
        <v>171</v>
      </c>
    </row>
    <row r="206" spans="1:65" s="15" customFormat="1" x14ac:dyDescent="0.2">
      <c r="B206" s="217"/>
      <c r="C206" s="218"/>
      <c r="D206" s="197" t="s">
        <v>180</v>
      </c>
      <c r="E206" s="219" t="s">
        <v>79</v>
      </c>
      <c r="F206" s="220" t="s">
        <v>183</v>
      </c>
      <c r="G206" s="218"/>
      <c r="H206" s="221">
        <v>3</v>
      </c>
      <c r="I206" s="222"/>
      <c r="J206" s="218"/>
      <c r="K206" s="218"/>
      <c r="L206" s="223"/>
      <c r="M206" s="224"/>
      <c r="N206" s="225"/>
      <c r="O206" s="225"/>
      <c r="P206" s="225"/>
      <c r="Q206" s="225"/>
      <c r="R206" s="225"/>
      <c r="S206" s="225"/>
      <c r="T206" s="226"/>
      <c r="AT206" s="227" t="s">
        <v>180</v>
      </c>
      <c r="AU206" s="227" t="s">
        <v>90</v>
      </c>
      <c r="AV206" s="15" t="s">
        <v>178</v>
      </c>
      <c r="AW206" s="15" t="s">
        <v>42</v>
      </c>
      <c r="AX206" s="15" t="s">
        <v>88</v>
      </c>
      <c r="AY206" s="227" t="s">
        <v>171</v>
      </c>
    </row>
    <row r="207" spans="1:65" s="2" customFormat="1" ht="24.2" customHeight="1" x14ac:dyDescent="0.2">
      <c r="A207" s="37"/>
      <c r="B207" s="38"/>
      <c r="C207" s="182" t="s">
        <v>363</v>
      </c>
      <c r="D207" s="182" t="s">
        <v>173</v>
      </c>
      <c r="E207" s="183" t="s">
        <v>1064</v>
      </c>
      <c r="F207" s="184" t="s">
        <v>1065</v>
      </c>
      <c r="G207" s="185" t="s">
        <v>211</v>
      </c>
      <c r="H207" s="186">
        <v>4</v>
      </c>
      <c r="I207" s="187"/>
      <c r="J207" s="188">
        <f>ROUND(I207*H207,2)</f>
        <v>0</v>
      </c>
      <c r="K207" s="184" t="s">
        <v>196</v>
      </c>
      <c r="L207" s="42"/>
      <c r="M207" s="189" t="s">
        <v>79</v>
      </c>
      <c r="N207" s="190" t="s">
        <v>51</v>
      </c>
      <c r="O207" s="67"/>
      <c r="P207" s="191">
        <f>O207*H207</f>
        <v>0</v>
      </c>
      <c r="Q207" s="191">
        <v>0.10398</v>
      </c>
      <c r="R207" s="191">
        <f>Q207*H207</f>
        <v>0.41592000000000001</v>
      </c>
      <c r="S207" s="191">
        <v>0</v>
      </c>
      <c r="T207" s="192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193" t="s">
        <v>178</v>
      </c>
      <c r="AT207" s="193" t="s">
        <v>173</v>
      </c>
      <c r="AU207" s="193" t="s">
        <v>90</v>
      </c>
      <c r="AY207" s="19" t="s">
        <v>171</v>
      </c>
      <c r="BE207" s="194">
        <f>IF(N207="základní",J207,0)</f>
        <v>0</v>
      </c>
      <c r="BF207" s="194">
        <f>IF(N207="snížená",J207,0)</f>
        <v>0</v>
      </c>
      <c r="BG207" s="194">
        <f>IF(N207="zákl. přenesená",J207,0)</f>
        <v>0</v>
      </c>
      <c r="BH207" s="194">
        <f>IF(N207="sníž. přenesená",J207,0)</f>
        <v>0</v>
      </c>
      <c r="BI207" s="194">
        <f>IF(N207="nulová",J207,0)</f>
        <v>0</v>
      </c>
      <c r="BJ207" s="19" t="s">
        <v>88</v>
      </c>
      <c r="BK207" s="194">
        <f>ROUND(I207*H207,2)</f>
        <v>0</v>
      </c>
      <c r="BL207" s="19" t="s">
        <v>178</v>
      </c>
      <c r="BM207" s="193" t="s">
        <v>1763</v>
      </c>
    </row>
    <row r="208" spans="1:65" s="2" customFormat="1" x14ac:dyDescent="0.2">
      <c r="A208" s="37"/>
      <c r="B208" s="38"/>
      <c r="C208" s="39"/>
      <c r="D208" s="228" t="s">
        <v>198</v>
      </c>
      <c r="E208" s="39"/>
      <c r="F208" s="229" t="s">
        <v>1067</v>
      </c>
      <c r="G208" s="39"/>
      <c r="H208" s="39"/>
      <c r="I208" s="230"/>
      <c r="J208" s="39"/>
      <c r="K208" s="39"/>
      <c r="L208" s="42"/>
      <c r="M208" s="231"/>
      <c r="N208" s="232"/>
      <c r="O208" s="67"/>
      <c r="P208" s="67"/>
      <c r="Q208" s="67"/>
      <c r="R208" s="67"/>
      <c r="S208" s="67"/>
      <c r="T208" s="68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9" t="s">
        <v>198</v>
      </c>
      <c r="AU208" s="19" t="s">
        <v>90</v>
      </c>
    </row>
    <row r="209" spans="1:65" s="13" customFormat="1" x14ac:dyDescent="0.2">
      <c r="B209" s="195"/>
      <c r="C209" s="196"/>
      <c r="D209" s="197" t="s">
        <v>180</v>
      </c>
      <c r="E209" s="198" t="s">
        <v>79</v>
      </c>
      <c r="F209" s="199" t="s">
        <v>1682</v>
      </c>
      <c r="G209" s="196"/>
      <c r="H209" s="198" t="s">
        <v>79</v>
      </c>
      <c r="I209" s="200"/>
      <c r="J209" s="196"/>
      <c r="K209" s="196"/>
      <c r="L209" s="201"/>
      <c r="M209" s="202"/>
      <c r="N209" s="203"/>
      <c r="O209" s="203"/>
      <c r="P209" s="203"/>
      <c r="Q209" s="203"/>
      <c r="R209" s="203"/>
      <c r="S209" s="203"/>
      <c r="T209" s="204"/>
      <c r="AT209" s="205" t="s">
        <v>180</v>
      </c>
      <c r="AU209" s="205" t="s">
        <v>90</v>
      </c>
      <c r="AV209" s="13" t="s">
        <v>88</v>
      </c>
      <c r="AW209" s="13" t="s">
        <v>42</v>
      </c>
      <c r="AX209" s="13" t="s">
        <v>81</v>
      </c>
      <c r="AY209" s="205" t="s">
        <v>171</v>
      </c>
    </row>
    <row r="210" spans="1:65" s="14" customFormat="1" x14ac:dyDescent="0.2">
      <c r="B210" s="206"/>
      <c r="C210" s="207"/>
      <c r="D210" s="197" t="s">
        <v>180</v>
      </c>
      <c r="E210" s="208" t="s">
        <v>79</v>
      </c>
      <c r="F210" s="209" t="s">
        <v>178</v>
      </c>
      <c r="G210" s="207"/>
      <c r="H210" s="210">
        <v>4</v>
      </c>
      <c r="I210" s="211"/>
      <c r="J210" s="207"/>
      <c r="K210" s="207"/>
      <c r="L210" s="212"/>
      <c r="M210" s="213"/>
      <c r="N210" s="214"/>
      <c r="O210" s="214"/>
      <c r="P210" s="214"/>
      <c r="Q210" s="214"/>
      <c r="R210" s="214"/>
      <c r="S210" s="214"/>
      <c r="T210" s="215"/>
      <c r="AT210" s="216" t="s">
        <v>180</v>
      </c>
      <c r="AU210" s="216" t="s">
        <v>90</v>
      </c>
      <c r="AV210" s="14" t="s">
        <v>90</v>
      </c>
      <c r="AW210" s="14" t="s">
        <v>42</v>
      </c>
      <c r="AX210" s="14" t="s">
        <v>81</v>
      </c>
      <c r="AY210" s="216" t="s">
        <v>171</v>
      </c>
    </row>
    <row r="211" spans="1:65" s="15" customFormat="1" x14ac:dyDescent="0.2">
      <c r="B211" s="217"/>
      <c r="C211" s="218"/>
      <c r="D211" s="197" t="s">
        <v>180</v>
      </c>
      <c r="E211" s="219" t="s">
        <v>79</v>
      </c>
      <c r="F211" s="220" t="s">
        <v>183</v>
      </c>
      <c r="G211" s="218"/>
      <c r="H211" s="221">
        <v>4</v>
      </c>
      <c r="I211" s="222"/>
      <c r="J211" s="218"/>
      <c r="K211" s="218"/>
      <c r="L211" s="223"/>
      <c r="M211" s="224"/>
      <c r="N211" s="225"/>
      <c r="O211" s="225"/>
      <c r="P211" s="225"/>
      <c r="Q211" s="225"/>
      <c r="R211" s="225"/>
      <c r="S211" s="225"/>
      <c r="T211" s="226"/>
      <c r="AT211" s="227" t="s">
        <v>180</v>
      </c>
      <c r="AU211" s="227" t="s">
        <v>90</v>
      </c>
      <c r="AV211" s="15" t="s">
        <v>178</v>
      </c>
      <c r="AW211" s="15" t="s">
        <v>42</v>
      </c>
      <c r="AX211" s="15" t="s">
        <v>88</v>
      </c>
      <c r="AY211" s="227" t="s">
        <v>171</v>
      </c>
    </row>
    <row r="212" spans="1:65" s="2" customFormat="1" ht="16.5" customHeight="1" x14ac:dyDescent="0.2">
      <c r="A212" s="37"/>
      <c r="B212" s="38"/>
      <c r="C212" s="233" t="s">
        <v>372</v>
      </c>
      <c r="D212" s="233" t="s">
        <v>202</v>
      </c>
      <c r="E212" s="234" t="s">
        <v>1069</v>
      </c>
      <c r="F212" s="235" t="s">
        <v>1070</v>
      </c>
      <c r="G212" s="236" t="s">
        <v>211</v>
      </c>
      <c r="H212" s="237">
        <v>2</v>
      </c>
      <c r="I212" s="238"/>
      <c r="J212" s="239">
        <f>ROUND(I212*H212,2)</f>
        <v>0</v>
      </c>
      <c r="K212" s="235" t="s">
        <v>196</v>
      </c>
      <c r="L212" s="240"/>
      <c r="M212" s="241" t="s">
        <v>79</v>
      </c>
      <c r="N212" s="242" t="s">
        <v>51</v>
      </c>
      <c r="O212" s="67"/>
      <c r="P212" s="191">
        <f>O212*H212</f>
        <v>0</v>
      </c>
      <c r="Q212" s="191">
        <v>5.8000000000000003E-2</v>
      </c>
      <c r="R212" s="191">
        <f>Q212*H212</f>
        <v>0.11600000000000001</v>
      </c>
      <c r="S212" s="191">
        <v>0</v>
      </c>
      <c r="T212" s="192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193" t="s">
        <v>205</v>
      </c>
      <c r="AT212" s="193" t="s">
        <v>202</v>
      </c>
      <c r="AU212" s="193" t="s">
        <v>90</v>
      </c>
      <c r="AY212" s="19" t="s">
        <v>171</v>
      </c>
      <c r="BE212" s="194">
        <f>IF(N212="základní",J212,0)</f>
        <v>0</v>
      </c>
      <c r="BF212" s="194">
        <f>IF(N212="snížená",J212,0)</f>
        <v>0</v>
      </c>
      <c r="BG212" s="194">
        <f>IF(N212="zákl. přenesená",J212,0)</f>
        <v>0</v>
      </c>
      <c r="BH212" s="194">
        <f>IF(N212="sníž. přenesená",J212,0)</f>
        <v>0</v>
      </c>
      <c r="BI212" s="194">
        <f>IF(N212="nulová",J212,0)</f>
        <v>0</v>
      </c>
      <c r="BJ212" s="19" t="s">
        <v>88</v>
      </c>
      <c r="BK212" s="194">
        <f>ROUND(I212*H212,2)</f>
        <v>0</v>
      </c>
      <c r="BL212" s="19" t="s">
        <v>178</v>
      </c>
      <c r="BM212" s="193" t="s">
        <v>1764</v>
      </c>
    </row>
    <row r="213" spans="1:65" s="13" customFormat="1" x14ac:dyDescent="0.2">
      <c r="B213" s="195"/>
      <c r="C213" s="196"/>
      <c r="D213" s="197" t="s">
        <v>180</v>
      </c>
      <c r="E213" s="198" t="s">
        <v>79</v>
      </c>
      <c r="F213" s="199" t="s">
        <v>1682</v>
      </c>
      <c r="G213" s="196"/>
      <c r="H213" s="198" t="s">
        <v>79</v>
      </c>
      <c r="I213" s="200"/>
      <c r="J213" s="196"/>
      <c r="K213" s="196"/>
      <c r="L213" s="201"/>
      <c r="M213" s="202"/>
      <c r="N213" s="203"/>
      <c r="O213" s="203"/>
      <c r="P213" s="203"/>
      <c r="Q213" s="203"/>
      <c r="R213" s="203"/>
      <c r="S213" s="203"/>
      <c r="T213" s="204"/>
      <c r="AT213" s="205" t="s">
        <v>180</v>
      </c>
      <c r="AU213" s="205" t="s">
        <v>90</v>
      </c>
      <c r="AV213" s="13" t="s">
        <v>88</v>
      </c>
      <c r="AW213" s="13" t="s">
        <v>42</v>
      </c>
      <c r="AX213" s="13" t="s">
        <v>81</v>
      </c>
      <c r="AY213" s="205" t="s">
        <v>171</v>
      </c>
    </row>
    <row r="214" spans="1:65" s="14" customFormat="1" x14ac:dyDescent="0.2">
      <c r="B214" s="206"/>
      <c r="C214" s="207"/>
      <c r="D214" s="197" t="s">
        <v>180</v>
      </c>
      <c r="E214" s="208" t="s">
        <v>79</v>
      </c>
      <c r="F214" s="209" t="s">
        <v>1765</v>
      </c>
      <c r="G214" s="207"/>
      <c r="H214" s="210">
        <v>2</v>
      </c>
      <c r="I214" s="211"/>
      <c r="J214" s="207"/>
      <c r="K214" s="207"/>
      <c r="L214" s="212"/>
      <c r="M214" s="213"/>
      <c r="N214" s="214"/>
      <c r="O214" s="214"/>
      <c r="P214" s="214"/>
      <c r="Q214" s="214"/>
      <c r="R214" s="214"/>
      <c r="S214" s="214"/>
      <c r="T214" s="215"/>
      <c r="AT214" s="216" t="s">
        <v>180</v>
      </c>
      <c r="AU214" s="216" t="s">
        <v>90</v>
      </c>
      <c r="AV214" s="14" t="s">
        <v>90</v>
      </c>
      <c r="AW214" s="14" t="s">
        <v>42</v>
      </c>
      <c r="AX214" s="14" t="s">
        <v>81</v>
      </c>
      <c r="AY214" s="216" t="s">
        <v>171</v>
      </c>
    </row>
    <row r="215" spans="1:65" s="15" customFormat="1" x14ac:dyDescent="0.2">
      <c r="B215" s="217"/>
      <c r="C215" s="218"/>
      <c r="D215" s="197" t="s">
        <v>180</v>
      </c>
      <c r="E215" s="219" t="s">
        <v>79</v>
      </c>
      <c r="F215" s="220" t="s">
        <v>183</v>
      </c>
      <c r="G215" s="218"/>
      <c r="H215" s="221">
        <v>2</v>
      </c>
      <c r="I215" s="222"/>
      <c r="J215" s="218"/>
      <c r="K215" s="218"/>
      <c r="L215" s="223"/>
      <c r="M215" s="224"/>
      <c r="N215" s="225"/>
      <c r="O215" s="225"/>
      <c r="P215" s="225"/>
      <c r="Q215" s="225"/>
      <c r="R215" s="225"/>
      <c r="S215" s="225"/>
      <c r="T215" s="226"/>
      <c r="AT215" s="227" t="s">
        <v>180</v>
      </c>
      <c r="AU215" s="227" t="s">
        <v>90</v>
      </c>
      <c r="AV215" s="15" t="s">
        <v>178</v>
      </c>
      <c r="AW215" s="15" t="s">
        <v>42</v>
      </c>
      <c r="AX215" s="15" t="s">
        <v>88</v>
      </c>
      <c r="AY215" s="227" t="s">
        <v>171</v>
      </c>
    </row>
    <row r="216" spans="1:65" s="2" customFormat="1" ht="24.2" customHeight="1" x14ac:dyDescent="0.2">
      <c r="A216" s="37"/>
      <c r="B216" s="38"/>
      <c r="C216" s="182" t="s">
        <v>377</v>
      </c>
      <c r="D216" s="182" t="s">
        <v>173</v>
      </c>
      <c r="E216" s="183" t="s">
        <v>1048</v>
      </c>
      <c r="F216" s="184" t="s">
        <v>1049</v>
      </c>
      <c r="G216" s="185" t="s">
        <v>211</v>
      </c>
      <c r="H216" s="186">
        <v>4</v>
      </c>
      <c r="I216" s="187"/>
      <c r="J216" s="188">
        <f>ROUND(I216*H216,2)</f>
        <v>0</v>
      </c>
      <c r="K216" s="184" t="s">
        <v>196</v>
      </c>
      <c r="L216" s="42"/>
      <c r="M216" s="189" t="s">
        <v>79</v>
      </c>
      <c r="N216" s="190" t="s">
        <v>51</v>
      </c>
      <c r="O216" s="67"/>
      <c r="P216" s="191">
        <f>O216*H216</f>
        <v>0</v>
      </c>
      <c r="Q216" s="191">
        <v>0.15134</v>
      </c>
      <c r="R216" s="191">
        <f>Q216*H216</f>
        <v>0.60536000000000001</v>
      </c>
      <c r="S216" s="191">
        <v>0</v>
      </c>
      <c r="T216" s="192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193" t="s">
        <v>178</v>
      </c>
      <c r="AT216" s="193" t="s">
        <v>173</v>
      </c>
      <c r="AU216" s="193" t="s">
        <v>90</v>
      </c>
      <c r="AY216" s="19" t="s">
        <v>171</v>
      </c>
      <c r="BE216" s="194">
        <f>IF(N216="základní",J216,0)</f>
        <v>0</v>
      </c>
      <c r="BF216" s="194">
        <f>IF(N216="snížená",J216,0)</f>
        <v>0</v>
      </c>
      <c r="BG216" s="194">
        <f>IF(N216="zákl. přenesená",J216,0)</f>
        <v>0</v>
      </c>
      <c r="BH216" s="194">
        <f>IF(N216="sníž. přenesená",J216,0)</f>
        <v>0</v>
      </c>
      <c r="BI216" s="194">
        <f>IF(N216="nulová",J216,0)</f>
        <v>0</v>
      </c>
      <c r="BJ216" s="19" t="s">
        <v>88</v>
      </c>
      <c r="BK216" s="194">
        <f>ROUND(I216*H216,2)</f>
        <v>0</v>
      </c>
      <c r="BL216" s="19" t="s">
        <v>178</v>
      </c>
      <c r="BM216" s="193" t="s">
        <v>1766</v>
      </c>
    </row>
    <row r="217" spans="1:65" s="2" customFormat="1" x14ac:dyDescent="0.2">
      <c r="A217" s="37"/>
      <c r="B217" s="38"/>
      <c r="C217" s="39"/>
      <c r="D217" s="228" t="s">
        <v>198</v>
      </c>
      <c r="E217" s="39"/>
      <c r="F217" s="229" t="s">
        <v>1051</v>
      </c>
      <c r="G217" s="39"/>
      <c r="H217" s="39"/>
      <c r="I217" s="230"/>
      <c r="J217" s="39"/>
      <c r="K217" s="39"/>
      <c r="L217" s="42"/>
      <c r="M217" s="231"/>
      <c r="N217" s="232"/>
      <c r="O217" s="67"/>
      <c r="P217" s="67"/>
      <c r="Q217" s="67"/>
      <c r="R217" s="67"/>
      <c r="S217" s="67"/>
      <c r="T217" s="68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T217" s="19" t="s">
        <v>198</v>
      </c>
      <c r="AU217" s="19" t="s">
        <v>90</v>
      </c>
    </row>
    <row r="218" spans="1:65" s="13" customFormat="1" x14ac:dyDescent="0.2">
      <c r="B218" s="195"/>
      <c r="C218" s="196"/>
      <c r="D218" s="197" t="s">
        <v>180</v>
      </c>
      <c r="E218" s="198" t="s">
        <v>79</v>
      </c>
      <c r="F218" s="199" t="s">
        <v>1682</v>
      </c>
      <c r="G218" s="196"/>
      <c r="H218" s="198" t="s">
        <v>79</v>
      </c>
      <c r="I218" s="200"/>
      <c r="J218" s="196"/>
      <c r="K218" s="196"/>
      <c r="L218" s="201"/>
      <c r="M218" s="202"/>
      <c r="N218" s="203"/>
      <c r="O218" s="203"/>
      <c r="P218" s="203"/>
      <c r="Q218" s="203"/>
      <c r="R218" s="203"/>
      <c r="S218" s="203"/>
      <c r="T218" s="204"/>
      <c r="AT218" s="205" t="s">
        <v>180</v>
      </c>
      <c r="AU218" s="205" t="s">
        <v>90</v>
      </c>
      <c r="AV218" s="13" t="s">
        <v>88</v>
      </c>
      <c r="AW218" s="13" t="s">
        <v>42</v>
      </c>
      <c r="AX218" s="13" t="s">
        <v>81</v>
      </c>
      <c r="AY218" s="205" t="s">
        <v>171</v>
      </c>
    </row>
    <row r="219" spans="1:65" s="14" customFormat="1" x14ac:dyDescent="0.2">
      <c r="B219" s="206"/>
      <c r="C219" s="207"/>
      <c r="D219" s="197" t="s">
        <v>180</v>
      </c>
      <c r="E219" s="208" t="s">
        <v>79</v>
      </c>
      <c r="F219" s="209" t="s">
        <v>178</v>
      </c>
      <c r="G219" s="207"/>
      <c r="H219" s="210">
        <v>4</v>
      </c>
      <c r="I219" s="211"/>
      <c r="J219" s="207"/>
      <c r="K219" s="207"/>
      <c r="L219" s="212"/>
      <c r="M219" s="213"/>
      <c r="N219" s="214"/>
      <c r="O219" s="214"/>
      <c r="P219" s="214"/>
      <c r="Q219" s="214"/>
      <c r="R219" s="214"/>
      <c r="S219" s="214"/>
      <c r="T219" s="215"/>
      <c r="AT219" s="216" t="s">
        <v>180</v>
      </c>
      <c r="AU219" s="216" t="s">
        <v>90</v>
      </c>
      <c r="AV219" s="14" t="s">
        <v>90</v>
      </c>
      <c r="AW219" s="14" t="s">
        <v>42</v>
      </c>
      <c r="AX219" s="14" t="s">
        <v>81</v>
      </c>
      <c r="AY219" s="216" t="s">
        <v>171</v>
      </c>
    </row>
    <row r="220" spans="1:65" s="15" customFormat="1" x14ac:dyDescent="0.2">
      <c r="B220" s="217"/>
      <c r="C220" s="218"/>
      <c r="D220" s="197" t="s">
        <v>180</v>
      </c>
      <c r="E220" s="219" t="s">
        <v>79</v>
      </c>
      <c r="F220" s="220" t="s">
        <v>183</v>
      </c>
      <c r="G220" s="218"/>
      <c r="H220" s="221">
        <v>4</v>
      </c>
      <c r="I220" s="222"/>
      <c r="J220" s="218"/>
      <c r="K220" s="218"/>
      <c r="L220" s="223"/>
      <c r="M220" s="224"/>
      <c r="N220" s="225"/>
      <c r="O220" s="225"/>
      <c r="P220" s="225"/>
      <c r="Q220" s="225"/>
      <c r="R220" s="225"/>
      <c r="S220" s="225"/>
      <c r="T220" s="226"/>
      <c r="AT220" s="227" t="s">
        <v>180</v>
      </c>
      <c r="AU220" s="227" t="s">
        <v>90</v>
      </c>
      <c r="AV220" s="15" t="s">
        <v>178</v>
      </c>
      <c r="AW220" s="15" t="s">
        <v>42</v>
      </c>
      <c r="AX220" s="15" t="s">
        <v>88</v>
      </c>
      <c r="AY220" s="227" t="s">
        <v>171</v>
      </c>
    </row>
    <row r="221" spans="1:65" s="2" customFormat="1" ht="16.5" customHeight="1" x14ac:dyDescent="0.2">
      <c r="A221" s="37"/>
      <c r="B221" s="38"/>
      <c r="C221" s="233" t="s">
        <v>385</v>
      </c>
      <c r="D221" s="233" t="s">
        <v>202</v>
      </c>
      <c r="E221" s="234" t="s">
        <v>1052</v>
      </c>
      <c r="F221" s="235" t="s">
        <v>1053</v>
      </c>
      <c r="G221" s="236" t="s">
        <v>211</v>
      </c>
      <c r="H221" s="237">
        <v>2</v>
      </c>
      <c r="I221" s="238"/>
      <c r="J221" s="239">
        <f>ROUND(I221*H221,2)</f>
        <v>0</v>
      </c>
      <c r="K221" s="235" t="s">
        <v>196</v>
      </c>
      <c r="L221" s="240"/>
      <c r="M221" s="241" t="s">
        <v>79</v>
      </c>
      <c r="N221" s="242" t="s">
        <v>51</v>
      </c>
      <c r="O221" s="67"/>
      <c r="P221" s="191">
        <f>O221*H221</f>
        <v>0</v>
      </c>
      <c r="Q221" s="191">
        <v>0.2</v>
      </c>
      <c r="R221" s="191">
        <f>Q221*H221</f>
        <v>0.4</v>
      </c>
      <c r="S221" s="191">
        <v>0</v>
      </c>
      <c r="T221" s="192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193" t="s">
        <v>205</v>
      </c>
      <c r="AT221" s="193" t="s">
        <v>202</v>
      </c>
      <c r="AU221" s="193" t="s">
        <v>90</v>
      </c>
      <c r="AY221" s="19" t="s">
        <v>171</v>
      </c>
      <c r="BE221" s="194">
        <f>IF(N221="základní",J221,0)</f>
        <v>0</v>
      </c>
      <c r="BF221" s="194">
        <f>IF(N221="snížená",J221,0)</f>
        <v>0</v>
      </c>
      <c r="BG221" s="194">
        <f>IF(N221="zákl. přenesená",J221,0)</f>
        <v>0</v>
      </c>
      <c r="BH221" s="194">
        <f>IF(N221="sníž. přenesená",J221,0)</f>
        <v>0</v>
      </c>
      <c r="BI221" s="194">
        <f>IF(N221="nulová",J221,0)</f>
        <v>0</v>
      </c>
      <c r="BJ221" s="19" t="s">
        <v>88</v>
      </c>
      <c r="BK221" s="194">
        <f>ROUND(I221*H221,2)</f>
        <v>0</v>
      </c>
      <c r="BL221" s="19" t="s">
        <v>178</v>
      </c>
      <c r="BM221" s="193" t="s">
        <v>1767</v>
      </c>
    </row>
    <row r="222" spans="1:65" s="13" customFormat="1" x14ac:dyDescent="0.2">
      <c r="B222" s="195"/>
      <c r="C222" s="196"/>
      <c r="D222" s="197" t="s">
        <v>180</v>
      </c>
      <c r="E222" s="198" t="s">
        <v>79</v>
      </c>
      <c r="F222" s="199" t="s">
        <v>1682</v>
      </c>
      <c r="G222" s="196"/>
      <c r="H222" s="198" t="s">
        <v>79</v>
      </c>
      <c r="I222" s="200"/>
      <c r="J222" s="196"/>
      <c r="K222" s="196"/>
      <c r="L222" s="201"/>
      <c r="M222" s="202"/>
      <c r="N222" s="203"/>
      <c r="O222" s="203"/>
      <c r="P222" s="203"/>
      <c r="Q222" s="203"/>
      <c r="R222" s="203"/>
      <c r="S222" s="203"/>
      <c r="T222" s="204"/>
      <c r="AT222" s="205" t="s">
        <v>180</v>
      </c>
      <c r="AU222" s="205" t="s">
        <v>90</v>
      </c>
      <c r="AV222" s="13" t="s">
        <v>88</v>
      </c>
      <c r="AW222" s="13" t="s">
        <v>42</v>
      </c>
      <c r="AX222" s="13" t="s">
        <v>81</v>
      </c>
      <c r="AY222" s="205" t="s">
        <v>171</v>
      </c>
    </row>
    <row r="223" spans="1:65" s="14" customFormat="1" x14ac:dyDescent="0.2">
      <c r="B223" s="206"/>
      <c r="C223" s="207"/>
      <c r="D223" s="197" t="s">
        <v>180</v>
      </c>
      <c r="E223" s="208" t="s">
        <v>79</v>
      </c>
      <c r="F223" s="209" t="s">
        <v>1765</v>
      </c>
      <c r="G223" s="207"/>
      <c r="H223" s="210">
        <v>2</v>
      </c>
      <c r="I223" s="211"/>
      <c r="J223" s="207"/>
      <c r="K223" s="207"/>
      <c r="L223" s="212"/>
      <c r="M223" s="213"/>
      <c r="N223" s="214"/>
      <c r="O223" s="214"/>
      <c r="P223" s="214"/>
      <c r="Q223" s="214"/>
      <c r="R223" s="214"/>
      <c r="S223" s="214"/>
      <c r="T223" s="215"/>
      <c r="AT223" s="216" t="s">
        <v>180</v>
      </c>
      <c r="AU223" s="216" t="s">
        <v>90</v>
      </c>
      <c r="AV223" s="14" t="s">
        <v>90</v>
      </c>
      <c r="AW223" s="14" t="s">
        <v>42</v>
      </c>
      <c r="AX223" s="14" t="s">
        <v>81</v>
      </c>
      <c r="AY223" s="216" t="s">
        <v>171</v>
      </c>
    </row>
    <row r="224" spans="1:65" s="15" customFormat="1" x14ac:dyDescent="0.2">
      <c r="B224" s="217"/>
      <c r="C224" s="218"/>
      <c r="D224" s="197" t="s">
        <v>180</v>
      </c>
      <c r="E224" s="219" t="s">
        <v>79</v>
      </c>
      <c r="F224" s="220" t="s">
        <v>183</v>
      </c>
      <c r="G224" s="218"/>
      <c r="H224" s="221">
        <v>2</v>
      </c>
      <c r="I224" s="222"/>
      <c r="J224" s="218"/>
      <c r="K224" s="218"/>
      <c r="L224" s="223"/>
      <c r="M224" s="224"/>
      <c r="N224" s="225"/>
      <c r="O224" s="225"/>
      <c r="P224" s="225"/>
      <c r="Q224" s="225"/>
      <c r="R224" s="225"/>
      <c r="S224" s="225"/>
      <c r="T224" s="226"/>
      <c r="AT224" s="227" t="s">
        <v>180</v>
      </c>
      <c r="AU224" s="227" t="s">
        <v>90</v>
      </c>
      <c r="AV224" s="15" t="s">
        <v>178</v>
      </c>
      <c r="AW224" s="15" t="s">
        <v>42</v>
      </c>
      <c r="AX224" s="15" t="s">
        <v>88</v>
      </c>
      <c r="AY224" s="227" t="s">
        <v>171</v>
      </c>
    </row>
    <row r="225" spans="1:65" s="2" customFormat="1" ht="37.9" customHeight="1" x14ac:dyDescent="0.2">
      <c r="A225" s="37"/>
      <c r="B225" s="38"/>
      <c r="C225" s="182" t="s">
        <v>398</v>
      </c>
      <c r="D225" s="182" t="s">
        <v>173</v>
      </c>
      <c r="E225" s="183" t="s">
        <v>1090</v>
      </c>
      <c r="F225" s="184" t="s">
        <v>1091</v>
      </c>
      <c r="G225" s="185" t="s">
        <v>211</v>
      </c>
      <c r="H225" s="186">
        <v>2</v>
      </c>
      <c r="I225" s="187"/>
      <c r="J225" s="188">
        <f>ROUND(I225*H225,2)</f>
        <v>0</v>
      </c>
      <c r="K225" s="184" t="s">
        <v>196</v>
      </c>
      <c r="L225" s="42"/>
      <c r="M225" s="189" t="s">
        <v>79</v>
      </c>
      <c r="N225" s="190" t="s">
        <v>51</v>
      </c>
      <c r="O225" s="67"/>
      <c r="P225" s="191">
        <f>O225*H225</f>
        <v>0</v>
      </c>
      <c r="Q225" s="191">
        <v>0</v>
      </c>
      <c r="R225" s="191">
        <f>Q225*H225</f>
        <v>0</v>
      </c>
      <c r="S225" s="191">
        <v>0</v>
      </c>
      <c r="T225" s="192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193" t="s">
        <v>178</v>
      </c>
      <c r="AT225" s="193" t="s">
        <v>173</v>
      </c>
      <c r="AU225" s="193" t="s">
        <v>90</v>
      </c>
      <c r="AY225" s="19" t="s">
        <v>171</v>
      </c>
      <c r="BE225" s="194">
        <f>IF(N225="základní",J225,0)</f>
        <v>0</v>
      </c>
      <c r="BF225" s="194">
        <f>IF(N225="snížená",J225,0)</f>
        <v>0</v>
      </c>
      <c r="BG225" s="194">
        <f>IF(N225="zákl. přenesená",J225,0)</f>
        <v>0</v>
      </c>
      <c r="BH225" s="194">
        <f>IF(N225="sníž. přenesená",J225,0)</f>
        <v>0</v>
      </c>
      <c r="BI225" s="194">
        <f>IF(N225="nulová",J225,0)</f>
        <v>0</v>
      </c>
      <c r="BJ225" s="19" t="s">
        <v>88</v>
      </c>
      <c r="BK225" s="194">
        <f>ROUND(I225*H225,2)</f>
        <v>0</v>
      </c>
      <c r="BL225" s="19" t="s">
        <v>178</v>
      </c>
      <c r="BM225" s="193" t="s">
        <v>1768</v>
      </c>
    </row>
    <row r="226" spans="1:65" s="2" customFormat="1" x14ac:dyDescent="0.2">
      <c r="A226" s="37"/>
      <c r="B226" s="38"/>
      <c r="C226" s="39"/>
      <c r="D226" s="228" t="s">
        <v>198</v>
      </c>
      <c r="E226" s="39"/>
      <c r="F226" s="229" t="s">
        <v>1093</v>
      </c>
      <c r="G226" s="39"/>
      <c r="H226" s="39"/>
      <c r="I226" s="230"/>
      <c r="J226" s="39"/>
      <c r="K226" s="39"/>
      <c r="L226" s="42"/>
      <c r="M226" s="231"/>
      <c r="N226" s="232"/>
      <c r="O226" s="67"/>
      <c r="P226" s="67"/>
      <c r="Q226" s="67"/>
      <c r="R226" s="67"/>
      <c r="S226" s="67"/>
      <c r="T226" s="68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19" t="s">
        <v>198</v>
      </c>
      <c r="AU226" s="19" t="s">
        <v>90</v>
      </c>
    </row>
    <row r="227" spans="1:65" s="13" customFormat="1" x14ac:dyDescent="0.2">
      <c r="B227" s="195"/>
      <c r="C227" s="196"/>
      <c r="D227" s="197" t="s">
        <v>180</v>
      </c>
      <c r="E227" s="198" t="s">
        <v>79</v>
      </c>
      <c r="F227" s="199" t="s">
        <v>1682</v>
      </c>
      <c r="G227" s="196"/>
      <c r="H227" s="198" t="s">
        <v>79</v>
      </c>
      <c r="I227" s="200"/>
      <c r="J227" s="196"/>
      <c r="K227" s="196"/>
      <c r="L227" s="201"/>
      <c r="M227" s="202"/>
      <c r="N227" s="203"/>
      <c r="O227" s="203"/>
      <c r="P227" s="203"/>
      <c r="Q227" s="203"/>
      <c r="R227" s="203"/>
      <c r="S227" s="203"/>
      <c r="T227" s="204"/>
      <c r="AT227" s="205" t="s">
        <v>180</v>
      </c>
      <c r="AU227" s="205" t="s">
        <v>90</v>
      </c>
      <c r="AV227" s="13" t="s">
        <v>88</v>
      </c>
      <c r="AW227" s="13" t="s">
        <v>42</v>
      </c>
      <c r="AX227" s="13" t="s">
        <v>81</v>
      </c>
      <c r="AY227" s="205" t="s">
        <v>171</v>
      </c>
    </row>
    <row r="228" spans="1:65" s="14" customFormat="1" x14ac:dyDescent="0.2">
      <c r="B228" s="206"/>
      <c r="C228" s="207"/>
      <c r="D228" s="197" t="s">
        <v>180</v>
      </c>
      <c r="E228" s="208" t="s">
        <v>79</v>
      </c>
      <c r="F228" s="209" t="s">
        <v>1765</v>
      </c>
      <c r="G228" s="207"/>
      <c r="H228" s="210">
        <v>2</v>
      </c>
      <c r="I228" s="211"/>
      <c r="J228" s="207"/>
      <c r="K228" s="207"/>
      <c r="L228" s="212"/>
      <c r="M228" s="213"/>
      <c r="N228" s="214"/>
      <c r="O228" s="214"/>
      <c r="P228" s="214"/>
      <c r="Q228" s="214"/>
      <c r="R228" s="214"/>
      <c r="S228" s="214"/>
      <c r="T228" s="215"/>
      <c r="AT228" s="216" t="s">
        <v>180</v>
      </c>
      <c r="AU228" s="216" t="s">
        <v>90</v>
      </c>
      <c r="AV228" s="14" t="s">
        <v>90</v>
      </c>
      <c r="AW228" s="14" t="s">
        <v>42</v>
      </c>
      <c r="AX228" s="14" t="s">
        <v>81</v>
      </c>
      <c r="AY228" s="216" t="s">
        <v>171</v>
      </c>
    </row>
    <row r="229" spans="1:65" s="15" customFormat="1" x14ac:dyDescent="0.2">
      <c r="B229" s="217"/>
      <c r="C229" s="218"/>
      <c r="D229" s="197" t="s">
        <v>180</v>
      </c>
      <c r="E229" s="219" t="s">
        <v>79</v>
      </c>
      <c r="F229" s="220" t="s">
        <v>183</v>
      </c>
      <c r="G229" s="218"/>
      <c r="H229" s="221">
        <v>2</v>
      </c>
      <c r="I229" s="222"/>
      <c r="J229" s="218"/>
      <c r="K229" s="218"/>
      <c r="L229" s="223"/>
      <c r="M229" s="224"/>
      <c r="N229" s="225"/>
      <c r="O229" s="225"/>
      <c r="P229" s="225"/>
      <c r="Q229" s="225"/>
      <c r="R229" s="225"/>
      <c r="S229" s="225"/>
      <c r="T229" s="226"/>
      <c r="AT229" s="227" t="s">
        <v>180</v>
      </c>
      <c r="AU229" s="227" t="s">
        <v>90</v>
      </c>
      <c r="AV229" s="15" t="s">
        <v>178</v>
      </c>
      <c r="AW229" s="15" t="s">
        <v>42</v>
      </c>
      <c r="AX229" s="15" t="s">
        <v>88</v>
      </c>
      <c r="AY229" s="227" t="s">
        <v>171</v>
      </c>
    </row>
    <row r="230" spans="1:65" s="2" customFormat="1" ht="37.9" customHeight="1" x14ac:dyDescent="0.2">
      <c r="A230" s="37"/>
      <c r="B230" s="38"/>
      <c r="C230" s="182" t="s">
        <v>407</v>
      </c>
      <c r="D230" s="182" t="s">
        <v>173</v>
      </c>
      <c r="E230" s="183" t="s">
        <v>1094</v>
      </c>
      <c r="F230" s="184" t="s">
        <v>1095</v>
      </c>
      <c r="G230" s="185" t="s">
        <v>211</v>
      </c>
      <c r="H230" s="186">
        <v>2</v>
      </c>
      <c r="I230" s="187"/>
      <c r="J230" s="188">
        <f>ROUND(I230*H230,2)</f>
        <v>0</v>
      </c>
      <c r="K230" s="184" t="s">
        <v>196</v>
      </c>
      <c r="L230" s="42"/>
      <c r="M230" s="189" t="s">
        <v>79</v>
      </c>
      <c r="N230" s="190" t="s">
        <v>51</v>
      </c>
      <c r="O230" s="67"/>
      <c r="P230" s="191">
        <f>O230*H230</f>
        <v>0</v>
      </c>
      <c r="Q230" s="191">
        <v>0</v>
      </c>
      <c r="R230" s="191">
        <f>Q230*H230</f>
        <v>0</v>
      </c>
      <c r="S230" s="191">
        <v>0</v>
      </c>
      <c r="T230" s="192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193" t="s">
        <v>178</v>
      </c>
      <c r="AT230" s="193" t="s">
        <v>173</v>
      </c>
      <c r="AU230" s="193" t="s">
        <v>90</v>
      </c>
      <c r="AY230" s="19" t="s">
        <v>171</v>
      </c>
      <c r="BE230" s="194">
        <f>IF(N230="základní",J230,0)</f>
        <v>0</v>
      </c>
      <c r="BF230" s="194">
        <f>IF(N230="snížená",J230,0)</f>
        <v>0</v>
      </c>
      <c r="BG230" s="194">
        <f>IF(N230="zákl. přenesená",J230,0)</f>
        <v>0</v>
      </c>
      <c r="BH230" s="194">
        <f>IF(N230="sníž. přenesená",J230,0)</f>
        <v>0</v>
      </c>
      <c r="BI230" s="194">
        <f>IF(N230="nulová",J230,0)</f>
        <v>0</v>
      </c>
      <c r="BJ230" s="19" t="s">
        <v>88</v>
      </c>
      <c r="BK230" s="194">
        <f>ROUND(I230*H230,2)</f>
        <v>0</v>
      </c>
      <c r="BL230" s="19" t="s">
        <v>178</v>
      </c>
      <c r="BM230" s="193" t="s">
        <v>1769</v>
      </c>
    </row>
    <row r="231" spans="1:65" s="2" customFormat="1" x14ac:dyDescent="0.2">
      <c r="A231" s="37"/>
      <c r="B231" s="38"/>
      <c r="C231" s="39"/>
      <c r="D231" s="228" t="s">
        <v>198</v>
      </c>
      <c r="E231" s="39"/>
      <c r="F231" s="229" t="s">
        <v>1097</v>
      </c>
      <c r="G231" s="39"/>
      <c r="H231" s="39"/>
      <c r="I231" s="230"/>
      <c r="J231" s="39"/>
      <c r="K231" s="39"/>
      <c r="L231" s="42"/>
      <c r="M231" s="231"/>
      <c r="N231" s="232"/>
      <c r="O231" s="67"/>
      <c r="P231" s="67"/>
      <c r="Q231" s="67"/>
      <c r="R231" s="67"/>
      <c r="S231" s="67"/>
      <c r="T231" s="68"/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T231" s="19" t="s">
        <v>198</v>
      </c>
      <c r="AU231" s="19" t="s">
        <v>90</v>
      </c>
    </row>
    <row r="232" spans="1:65" s="13" customFormat="1" x14ac:dyDescent="0.2">
      <c r="B232" s="195"/>
      <c r="C232" s="196"/>
      <c r="D232" s="197" t="s">
        <v>180</v>
      </c>
      <c r="E232" s="198" t="s">
        <v>79</v>
      </c>
      <c r="F232" s="199" t="s">
        <v>1682</v>
      </c>
      <c r="G232" s="196"/>
      <c r="H232" s="198" t="s">
        <v>79</v>
      </c>
      <c r="I232" s="200"/>
      <c r="J232" s="196"/>
      <c r="K232" s="196"/>
      <c r="L232" s="201"/>
      <c r="M232" s="202"/>
      <c r="N232" s="203"/>
      <c r="O232" s="203"/>
      <c r="P232" s="203"/>
      <c r="Q232" s="203"/>
      <c r="R232" s="203"/>
      <c r="S232" s="203"/>
      <c r="T232" s="204"/>
      <c r="AT232" s="205" t="s">
        <v>180</v>
      </c>
      <c r="AU232" s="205" t="s">
        <v>90</v>
      </c>
      <c r="AV232" s="13" t="s">
        <v>88</v>
      </c>
      <c r="AW232" s="13" t="s">
        <v>42</v>
      </c>
      <c r="AX232" s="13" t="s">
        <v>81</v>
      </c>
      <c r="AY232" s="205" t="s">
        <v>171</v>
      </c>
    </row>
    <row r="233" spans="1:65" s="14" customFormat="1" x14ac:dyDescent="0.2">
      <c r="B233" s="206"/>
      <c r="C233" s="207"/>
      <c r="D233" s="197" t="s">
        <v>180</v>
      </c>
      <c r="E233" s="208" t="s">
        <v>79</v>
      </c>
      <c r="F233" s="209" t="s">
        <v>1765</v>
      </c>
      <c r="G233" s="207"/>
      <c r="H233" s="210">
        <v>2</v>
      </c>
      <c r="I233" s="211"/>
      <c r="J233" s="207"/>
      <c r="K233" s="207"/>
      <c r="L233" s="212"/>
      <c r="M233" s="213"/>
      <c r="N233" s="214"/>
      <c r="O233" s="214"/>
      <c r="P233" s="214"/>
      <c r="Q233" s="214"/>
      <c r="R233" s="214"/>
      <c r="S233" s="214"/>
      <c r="T233" s="215"/>
      <c r="AT233" s="216" t="s">
        <v>180</v>
      </c>
      <c r="AU233" s="216" t="s">
        <v>90</v>
      </c>
      <c r="AV233" s="14" t="s">
        <v>90</v>
      </c>
      <c r="AW233" s="14" t="s">
        <v>42</v>
      </c>
      <c r="AX233" s="14" t="s">
        <v>81</v>
      </c>
      <c r="AY233" s="216" t="s">
        <v>171</v>
      </c>
    </row>
    <row r="234" spans="1:65" s="15" customFormat="1" x14ac:dyDescent="0.2">
      <c r="B234" s="217"/>
      <c r="C234" s="218"/>
      <c r="D234" s="197" t="s">
        <v>180</v>
      </c>
      <c r="E234" s="219" t="s">
        <v>79</v>
      </c>
      <c r="F234" s="220" t="s">
        <v>183</v>
      </c>
      <c r="G234" s="218"/>
      <c r="H234" s="221">
        <v>2</v>
      </c>
      <c r="I234" s="222"/>
      <c r="J234" s="218"/>
      <c r="K234" s="218"/>
      <c r="L234" s="223"/>
      <c r="M234" s="224"/>
      <c r="N234" s="225"/>
      <c r="O234" s="225"/>
      <c r="P234" s="225"/>
      <c r="Q234" s="225"/>
      <c r="R234" s="225"/>
      <c r="S234" s="225"/>
      <c r="T234" s="226"/>
      <c r="AT234" s="227" t="s">
        <v>180</v>
      </c>
      <c r="AU234" s="227" t="s">
        <v>90</v>
      </c>
      <c r="AV234" s="15" t="s">
        <v>178</v>
      </c>
      <c r="AW234" s="15" t="s">
        <v>42</v>
      </c>
      <c r="AX234" s="15" t="s">
        <v>88</v>
      </c>
      <c r="AY234" s="227" t="s">
        <v>171</v>
      </c>
    </row>
    <row r="235" spans="1:65" s="12" customFormat="1" ht="22.9" customHeight="1" x14ac:dyDescent="0.2">
      <c r="B235" s="166"/>
      <c r="C235" s="167"/>
      <c r="D235" s="168" t="s">
        <v>80</v>
      </c>
      <c r="E235" s="180" t="s">
        <v>621</v>
      </c>
      <c r="F235" s="180" t="s">
        <v>622</v>
      </c>
      <c r="G235" s="167"/>
      <c r="H235" s="167"/>
      <c r="I235" s="170"/>
      <c r="J235" s="181">
        <f>BK235</f>
        <v>0</v>
      </c>
      <c r="K235" s="167"/>
      <c r="L235" s="172"/>
      <c r="M235" s="173"/>
      <c r="N235" s="174"/>
      <c r="O235" s="174"/>
      <c r="P235" s="175">
        <f>SUM(P236:P292)</f>
        <v>0</v>
      </c>
      <c r="Q235" s="174"/>
      <c r="R235" s="175">
        <f>SUM(R236:R292)</f>
        <v>0</v>
      </c>
      <c r="S235" s="174"/>
      <c r="T235" s="176">
        <f>SUM(T236:T292)</f>
        <v>0</v>
      </c>
      <c r="AR235" s="177" t="s">
        <v>88</v>
      </c>
      <c r="AT235" s="178" t="s">
        <v>80</v>
      </c>
      <c r="AU235" s="178" t="s">
        <v>88</v>
      </c>
      <c r="AY235" s="177" t="s">
        <v>171</v>
      </c>
      <c r="BK235" s="179">
        <f>SUM(BK236:BK292)</f>
        <v>0</v>
      </c>
    </row>
    <row r="236" spans="1:65" s="2" customFormat="1" ht="33" customHeight="1" x14ac:dyDescent="0.2">
      <c r="A236" s="37"/>
      <c r="B236" s="38"/>
      <c r="C236" s="182" t="s">
        <v>412</v>
      </c>
      <c r="D236" s="182" t="s">
        <v>173</v>
      </c>
      <c r="E236" s="183" t="s">
        <v>624</v>
      </c>
      <c r="F236" s="184" t="s">
        <v>1770</v>
      </c>
      <c r="G236" s="185" t="s">
        <v>119</v>
      </c>
      <c r="H236" s="186">
        <v>2.04</v>
      </c>
      <c r="I236" s="187"/>
      <c r="J236" s="188">
        <f>ROUND(I236*H236,2)</f>
        <v>0</v>
      </c>
      <c r="K236" s="184" t="s">
        <v>177</v>
      </c>
      <c r="L236" s="42"/>
      <c r="M236" s="189" t="s">
        <v>79</v>
      </c>
      <c r="N236" s="190" t="s">
        <v>51</v>
      </c>
      <c r="O236" s="67"/>
      <c r="P236" s="191">
        <f>O236*H236</f>
        <v>0</v>
      </c>
      <c r="Q236" s="191">
        <v>0</v>
      </c>
      <c r="R236" s="191">
        <f>Q236*H236</f>
        <v>0</v>
      </c>
      <c r="S236" s="191">
        <v>0</v>
      </c>
      <c r="T236" s="192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193" t="s">
        <v>178</v>
      </c>
      <c r="AT236" s="193" t="s">
        <v>173</v>
      </c>
      <c r="AU236" s="193" t="s">
        <v>90</v>
      </c>
      <c r="AY236" s="19" t="s">
        <v>171</v>
      </c>
      <c r="BE236" s="194">
        <f>IF(N236="základní",J236,0)</f>
        <v>0</v>
      </c>
      <c r="BF236" s="194">
        <f>IF(N236="snížená",J236,0)</f>
        <v>0</v>
      </c>
      <c r="BG236" s="194">
        <f>IF(N236="zákl. přenesená",J236,0)</f>
        <v>0</v>
      </c>
      <c r="BH236" s="194">
        <f>IF(N236="sníž. přenesená",J236,0)</f>
        <v>0</v>
      </c>
      <c r="BI236" s="194">
        <f>IF(N236="nulová",J236,0)</f>
        <v>0</v>
      </c>
      <c r="BJ236" s="19" t="s">
        <v>88</v>
      </c>
      <c r="BK236" s="194">
        <f>ROUND(I236*H236,2)</f>
        <v>0</v>
      </c>
      <c r="BL236" s="19" t="s">
        <v>178</v>
      </c>
      <c r="BM236" s="193" t="s">
        <v>1771</v>
      </c>
    </row>
    <row r="237" spans="1:65" s="13" customFormat="1" x14ac:dyDescent="0.2">
      <c r="B237" s="195"/>
      <c r="C237" s="196"/>
      <c r="D237" s="197" t="s">
        <v>180</v>
      </c>
      <c r="E237" s="198" t="s">
        <v>79</v>
      </c>
      <c r="F237" s="199" t="s">
        <v>1682</v>
      </c>
      <c r="G237" s="196"/>
      <c r="H237" s="198" t="s">
        <v>79</v>
      </c>
      <c r="I237" s="200"/>
      <c r="J237" s="196"/>
      <c r="K237" s="196"/>
      <c r="L237" s="201"/>
      <c r="M237" s="202"/>
      <c r="N237" s="203"/>
      <c r="O237" s="203"/>
      <c r="P237" s="203"/>
      <c r="Q237" s="203"/>
      <c r="R237" s="203"/>
      <c r="S237" s="203"/>
      <c r="T237" s="204"/>
      <c r="AT237" s="205" t="s">
        <v>180</v>
      </c>
      <c r="AU237" s="205" t="s">
        <v>90</v>
      </c>
      <c r="AV237" s="13" t="s">
        <v>88</v>
      </c>
      <c r="AW237" s="13" t="s">
        <v>42</v>
      </c>
      <c r="AX237" s="13" t="s">
        <v>81</v>
      </c>
      <c r="AY237" s="205" t="s">
        <v>171</v>
      </c>
    </row>
    <row r="238" spans="1:65" s="13" customFormat="1" x14ac:dyDescent="0.2">
      <c r="B238" s="195"/>
      <c r="C238" s="196"/>
      <c r="D238" s="197" t="s">
        <v>180</v>
      </c>
      <c r="E238" s="198" t="s">
        <v>79</v>
      </c>
      <c r="F238" s="199" t="s">
        <v>627</v>
      </c>
      <c r="G238" s="196"/>
      <c r="H238" s="198" t="s">
        <v>79</v>
      </c>
      <c r="I238" s="200"/>
      <c r="J238" s="196"/>
      <c r="K238" s="196"/>
      <c r="L238" s="201"/>
      <c r="M238" s="202"/>
      <c r="N238" s="203"/>
      <c r="O238" s="203"/>
      <c r="P238" s="203"/>
      <c r="Q238" s="203"/>
      <c r="R238" s="203"/>
      <c r="S238" s="203"/>
      <c r="T238" s="204"/>
      <c r="AT238" s="205" t="s">
        <v>180</v>
      </c>
      <c r="AU238" s="205" t="s">
        <v>90</v>
      </c>
      <c r="AV238" s="13" t="s">
        <v>88</v>
      </c>
      <c r="AW238" s="13" t="s">
        <v>42</v>
      </c>
      <c r="AX238" s="13" t="s">
        <v>81</v>
      </c>
      <c r="AY238" s="205" t="s">
        <v>171</v>
      </c>
    </row>
    <row r="239" spans="1:65" s="14" customFormat="1" x14ac:dyDescent="0.2">
      <c r="B239" s="206"/>
      <c r="C239" s="207"/>
      <c r="D239" s="197" t="s">
        <v>180</v>
      </c>
      <c r="E239" s="208" t="s">
        <v>79</v>
      </c>
      <c r="F239" s="209" t="s">
        <v>1772</v>
      </c>
      <c r="G239" s="207"/>
      <c r="H239" s="210">
        <v>2.04</v>
      </c>
      <c r="I239" s="211"/>
      <c r="J239" s="207"/>
      <c r="K239" s="207"/>
      <c r="L239" s="212"/>
      <c r="M239" s="213"/>
      <c r="N239" s="214"/>
      <c r="O239" s="214"/>
      <c r="P239" s="214"/>
      <c r="Q239" s="214"/>
      <c r="R239" s="214"/>
      <c r="S239" s="214"/>
      <c r="T239" s="215"/>
      <c r="AT239" s="216" t="s">
        <v>180</v>
      </c>
      <c r="AU239" s="216" t="s">
        <v>90</v>
      </c>
      <c r="AV239" s="14" t="s">
        <v>90</v>
      </c>
      <c r="AW239" s="14" t="s">
        <v>42</v>
      </c>
      <c r="AX239" s="14" t="s">
        <v>81</v>
      </c>
      <c r="AY239" s="216" t="s">
        <v>171</v>
      </c>
    </row>
    <row r="240" spans="1:65" s="15" customFormat="1" x14ac:dyDescent="0.2">
      <c r="B240" s="217"/>
      <c r="C240" s="218"/>
      <c r="D240" s="197" t="s">
        <v>180</v>
      </c>
      <c r="E240" s="219" t="s">
        <v>79</v>
      </c>
      <c r="F240" s="220" t="s">
        <v>183</v>
      </c>
      <c r="G240" s="218"/>
      <c r="H240" s="221">
        <v>2.04</v>
      </c>
      <c r="I240" s="222"/>
      <c r="J240" s="218"/>
      <c r="K240" s="218"/>
      <c r="L240" s="223"/>
      <c r="M240" s="224"/>
      <c r="N240" s="225"/>
      <c r="O240" s="225"/>
      <c r="P240" s="225"/>
      <c r="Q240" s="225"/>
      <c r="R240" s="225"/>
      <c r="S240" s="225"/>
      <c r="T240" s="226"/>
      <c r="AT240" s="227" t="s">
        <v>180</v>
      </c>
      <c r="AU240" s="227" t="s">
        <v>90</v>
      </c>
      <c r="AV240" s="15" t="s">
        <v>178</v>
      </c>
      <c r="AW240" s="15" t="s">
        <v>42</v>
      </c>
      <c r="AX240" s="15" t="s">
        <v>88</v>
      </c>
      <c r="AY240" s="227" t="s">
        <v>171</v>
      </c>
    </row>
    <row r="241" spans="1:65" s="2" customFormat="1" ht="24.2" customHeight="1" x14ac:dyDescent="0.2">
      <c r="A241" s="37"/>
      <c r="B241" s="38"/>
      <c r="C241" s="182" t="s">
        <v>416</v>
      </c>
      <c r="D241" s="182" t="s">
        <v>173</v>
      </c>
      <c r="E241" s="183" t="s">
        <v>630</v>
      </c>
      <c r="F241" s="184" t="s">
        <v>631</v>
      </c>
      <c r="G241" s="185" t="s">
        <v>119</v>
      </c>
      <c r="H241" s="186">
        <v>2.04</v>
      </c>
      <c r="I241" s="187"/>
      <c r="J241" s="188">
        <f>ROUND(I241*H241,2)</f>
        <v>0</v>
      </c>
      <c r="K241" s="184" t="s">
        <v>196</v>
      </c>
      <c r="L241" s="42"/>
      <c r="M241" s="189" t="s">
        <v>79</v>
      </c>
      <c r="N241" s="190" t="s">
        <v>51</v>
      </c>
      <c r="O241" s="67"/>
      <c r="P241" s="191">
        <f>O241*H241</f>
        <v>0</v>
      </c>
      <c r="Q241" s="191">
        <v>0</v>
      </c>
      <c r="R241" s="191">
        <f>Q241*H241</f>
        <v>0</v>
      </c>
      <c r="S241" s="191">
        <v>0</v>
      </c>
      <c r="T241" s="192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193" t="s">
        <v>178</v>
      </c>
      <c r="AT241" s="193" t="s">
        <v>173</v>
      </c>
      <c r="AU241" s="193" t="s">
        <v>90</v>
      </c>
      <c r="AY241" s="19" t="s">
        <v>171</v>
      </c>
      <c r="BE241" s="194">
        <f>IF(N241="základní",J241,0)</f>
        <v>0</v>
      </c>
      <c r="BF241" s="194">
        <f>IF(N241="snížená",J241,0)</f>
        <v>0</v>
      </c>
      <c r="BG241" s="194">
        <f>IF(N241="zákl. přenesená",J241,0)</f>
        <v>0</v>
      </c>
      <c r="BH241" s="194">
        <f>IF(N241="sníž. přenesená",J241,0)</f>
        <v>0</v>
      </c>
      <c r="BI241" s="194">
        <f>IF(N241="nulová",J241,0)</f>
        <v>0</v>
      </c>
      <c r="BJ241" s="19" t="s">
        <v>88</v>
      </c>
      <c r="BK241" s="194">
        <f>ROUND(I241*H241,2)</f>
        <v>0</v>
      </c>
      <c r="BL241" s="19" t="s">
        <v>178</v>
      </c>
      <c r="BM241" s="193" t="s">
        <v>1773</v>
      </c>
    </row>
    <row r="242" spans="1:65" s="2" customFormat="1" x14ac:dyDescent="0.2">
      <c r="A242" s="37"/>
      <c r="B242" s="38"/>
      <c r="C242" s="39"/>
      <c r="D242" s="228" t="s">
        <v>198</v>
      </c>
      <c r="E242" s="39"/>
      <c r="F242" s="229" t="s">
        <v>633</v>
      </c>
      <c r="G242" s="39"/>
      <c r="H242" s="39"/>
      <c r="I242" s="230"/>
      <c r="J242" s="39"/>
      <c r="K242" s="39"/>
      <c r="L242" s="42"/>
      <c r="M242" s="231"/>
      <c r="N242" s="232"/>
      <c r="O242" s="67"/>
      <c r="P242" s="67"/>
      <c r="Q242" s="67"/>
      <c r="R242" s="67"/>
      <c r="S242" s="67"/>
      <c r="T242" s="68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T242" s="19" t="s">
        <v>198</v>
      </c>
      <c r="AU242" s="19" t="s">
        <v>90</v>
      </c>
    </row>
    <row r="243" spans="1:65" s="13" customFormat="1" x14ac:dyDescent="0.2">
      <c r="B243" s="195"/>
      <c r="C243" s="196"/>
      <c r="D243" s="197" t="s">
        <v>180</v>
      </c>
      <c r="E243" s="198" t="s">
        <v>79</v>
      </c>
      <c r="F243" s="199" t="s">
        <v>1682</v>
      </c>
      <c r="G243" s="196"/>
      <c r="H243" s="198" t="s">
        <v>79</v>
      </c>
      <c r="I243" s="200"/>
      <c r="J243" s="196"/>
      <c r="K243" s="196"/>
      <c r="L243" s="201"/>
      <c r="M243" s="202"/>
      <c r="N243" s="203"/>
      <c r="O243" s="203"/>
      <c r="P243" s="203"/>
      <c r="Q243" s="203"/>
      <c r="R243" s="203"/>
      <c r="S243" s="203"/>
      <c r="T243" s="204"/>
      <c r="AT243" s="205" t="s">
        <v>180</v>
      </c>
      <c r="AU243" s="205" t="s">
        <v>90</v>
      </c>
      <c r="AV243" s="13" t="s">
        <v>88</v>
      </c>
      <c r="AW243" s="13" t="s">
        <v>42</v>
      </c>
      <c r="AX243" s="13" t="s">
        <v>81</v>
      </c>
      <c r="AY243" s="205" t="s">
        <v>171</v>
      </c>
    </row>
    <row r="244" spans="1:65" s="13" customFormat="1" x14ac:dyDescent="0.2">
      <c r="B244" s="195"/>
      <c r="C244" s="196"/>
      <c r="D244" s="197" t="s">
        <v>180</v>
      </c>
      <c r="E244" s="198" t="s">
        <v>79</v>
      </c>
      <c r="F244" s="199" t="s">
        <v>627</v>
      </c>
      <c r="G244" s="196"/>
      <c r="H244" s="198" t="s">
        <v>79</v>
      </c>
      <c r="I244" s="200"/>
      <c r="J244" s="196"/>
      <c r="K244" s="196"/>
      <c r="L244" s="201"/>
      <c r="M244" s="202"/>
      <c r="N244" s="203"/>
      <c r="O244" s="203"/>
      <c r="P244" s="203"/>
      <c r="Q244" s="203"/>
      <c r="R244" s="203"/>
      <c r="S244" s="203"/>
      <c r="T244" s="204"/>
      <c r="AT244" s="205" t="s">
        <v>180</v>
      </c>
      <c r="AU244" s="205" t="s">
        <v>90</v>
      </c>
      <c r="AV244" s="13" t="s">
        <v>88</v>
      </c>
      <c r="AW244" s="13" t="s">
        <v>42</v>
      </c>
      <c r="AX244" s="13" t="s">
        <v>81</v>
      </c>
      <c r="AY244" s="205" t="s">
        <v>171</v>
      </c>
    </row>
    <row r="245" spans="1:65" s="14" customFormat="1" x14ac:dyDescent="0.2">
      <c r="B245" s="206"/>
      <c r="C245" s="207"/>
      <c r="D245" s="197" t="s">
        <v>180</v>
      </c>
      <c r="E245" s="208" t="s">
        <v>79</v>
      </c>
      <c r="F245" s="209" t="s">
        <v>1772</v>
      </c>
      <c r="G245" s="207"/>
      <c r="H245" s="210">
        <v>2.04</v>
      </c>
      <c r="I245" s="211"/>
      <c r="J245" s="207"/>
      <c r="K245" s="207"/>
      <c r="L245" s="212"/>
      <c r="M245" s="213"/>
      <c r="N245" s="214"/>
      <c r="O245" s="214"/>
      <c r="P245" s="214"/>
      <c r="Q245" s="214"/>
      <c r="R245" s="214"/>
      <c r="S245" s="214"/>
      <c r="T245" s="215"/>
      <c r="AT245" s="216" t="s">
        <v>180</v>
      </c>
      <c r="AU245" s="216" t="s">
        <v>90</v>
      </c>
      <c r="AV245" s="14" t="s">
        <v>90</v>
      </c>
      <c r="AW245" s="14" t="s">
        <v>42</v>
      </c>
      <c r="AX245" s="14" t="s">
        <v>81</v>
      </c>
      <c r="AY245" s="216" t="s">
        <v>171</v>
      </c>
    </row>
    <row r="246" spans="1:65" s="15" customFormat="1" x14ac:dyDescent="0.2">
      <c r="B246" s="217"/>
      <c r="C246" s="218"/>
      <c r="D246" s="197" t="s">
        <v>180</v>
      </c>
      <c r="E246" s="219" t="s">
        <v>79</v>
      </c>
      <c r="F246" s="220" t="s">
        <v>183</v>
      </c>
      <c r="G246" s="218"/>
      <c r="H246" s="221">
        <v>2.04</v>
      </c>
      <c r="I246" s="222"/>
      <c r="J246" s="218"/>
      <c r="K246" s="218"/>
      <c r="L246" s="223"/>
      <c r="M246" s="224"/>
      <c r="N246" s="225"/>
      <c r="O246" s="225"/>
      <c r="P246" s="225"/>
      <c r="Q246" s="225"/>
      <c r="R246" s="225"/>
      <c r="S246" s="225"/>
      <c r="T246" s="226"/>
      <c r="AT246" s="227" t="s">
        <v>180</v>
      </c>
      <c r="AU246" s="227" t="s">
        <v>90</v>
      </c>
      <c r="AV246" s="15" t="s">
        <v>178</v>
      </c>
      <c r="AW246" s="15" t="s">
        <v>42</v>
      </c>
      <c r="AX246" s="15" t="s">
        <v>88</v>
      </c>
      <c r="AY246" s="227" t="s">
        <v>171</v>
      </c>
    </row>
    <row r="247" spans="1:65" s="2" customFormat="1" ht="24.2" customHeight="1" x14ac:dyDescent="0.2">
      <c r="A247" s="37"/>
      <c r="B247" s="38"/>
      <c r="C247" s="182" t="s">
        <v>423</v>
      </c>
      <c r="D247" s="182" t="s">
        <v>173</v>
      </c>
      <c r="E247" s="183" t="s">
        <v>635</v>
      </c>
      <c r="F247" s="184" t="s">
        <v>636</v>
      </c>
      <c r="G247" s="185" t="s">
        <v>119</v>
      </c>
      <c r="H247" s="186">
        <v>2.04</v>
      </c>
      <c r="I247" s="187"/>
      <c r="J247" s="188">
        <f>ROUND(I247*H247,2)</f>
        <v>0</v>
      </c>
      <c r="K247" s="184" t="s">
        <v>196</v>
      </c>
      <c r="L247" s="42"/>
      <c r="M247" s="189" t="s">
        <v>79</v>
      </c>
      <c r="N247" s="190" t="s">
        <v>51</v>
      </c>
      <c r="O247" s="67"/>
      <c r="P247" s="191">
        <f>O247*H247</f>
        <v>0</v>
      </c>
      <c r="Q247" s="191">
        <v>0</v>
      </c>
      <c r="R247" s="191">
        <f>Q247*H247</f>
        <v>0</v>
      </c>
      <c r="S247" s="191">
        <v>0</v>
      </c>
      <c r="T247" s="192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193" t="s">
        <v>178</v>
      </c>
      <c r="AT247" s="193" t="s">
        <v>173</v>
      </c>
      <c r="AU247" s="193" t="s">
        <v>90</v>
      </c>
      <c r="AY247" s="19" t="s">
        <v>171</v>
      </c>
      <c r="BE247" s="194">
        <f>IF(N247="základní",J247,0)</f>
        <v>0</v>
      </c>
      <c r="BF247" s="194">
        <f>IF(N247="snížená",J247,0)</f>
        <v>0</v>
      </c>
      <c r="BG247" s="194">
        <f>IF(N247="zákl. přenesená",J247,0)</f>
        <v>0</v>
      </c>
      <c r="BH247" s="194">
        <f>IF(N247="sníž. přenesená",J247,0)</f>
        <v>0</v>
      </c>
      <c r="BI247" s="194">
        <f>IF(N247="nulová",J247,0)</f>
        <v>0</v>
      </c>
      <c r="BJ247" s="19" t="s">
        <v>88</v>
      </c>
      <c r="BK247" s="194">
        <f>ROUND(I247*H247,2)</f>
        <v>0</v>
      </c>
      <c r="BL247" s="19" t="s">
        <v>178</v>
      </c>
      <c r="BM247" s="193" t="s">
        <v>1774</v>
      </c>
    </row>
    <row r="248" spans="1:65" s="2" customFormat="1" x14ac:dyDescent="0.2">
      <c r="A248" s="37"/>
      <c r="B248" s="38"/>
      <c r="C248" s="39"/>
      <c r="D248" s="228" t="s">
        <v>198</v>
      </c>
      <c r="E248" s="39"/>
      <c r="F248" s="229" t="s">
        <v>638</v>
      </c>
      <c r="G248" s="39"/>
      <c r="H248" s="39"/>
      <c r="I248" s="230"/>
      <c r="J248" s="39"/>
      <c r="K248" s="39"/>
      <c r="L248" s="42"/>
      <c r="M248" s="231"/>
      <c r="N248" s="232"/>
      <c r="O248" s="67"/>
      <c r="P248" s="67"/>
      <c r="Q248" s="67"/>
      <c r="R248" s="67"/>
      <c r="S248" s="67"/>
      <c r="T248" s="68"/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T248" s="19" t="s">
        <v>198</v>
      </c>
      <c r="AU248" s="19" t="s">
        <v>90</v>
      </c>
    </row>
    <row r="249" spans="1:65" s="13" customFormat="1" x14ac:dyDescent="0.2">
      <c r="B249" s="195"/>
      <c r="C249" s="196"/>
      <c r="D249" s="197" t="s">
        <v>180</v>
      </c>
      <c r="E249" s="198" t="s">
        <v>79</v>
      </c>
      <c r="F249" s="199" t="s">
        <v>1682</v>
      </c>
      <c r="G249" s="196"/>
      <c r="H249" s="198" t="s">
        <v>79</v>
      </c>
      <c r="I249" s="200"/>
      <c r="J249" s="196"/>
      <c r="K249" s="196"/>
      <c r="L249" s="201"/>
      <c r="M249" s="202"/>
      <c r="N249" s="203"/>
      <c r="O249" s="203"/>
      <c r="P249" s="203"/>
      <c r="Q249" s="203"/>
      <c r="R249" s="203"/>
      <c r="S249" s="203"/>
      <c r="T249" s="204"/>
      <c r="AT249" s="205" t="s">
        <v>180</v>
      </c>
      <c r="AU249" s="205" t="s">
        <v>90</v>
      </c>
      <c r="AV249" s="13" t="s">
        <v>88</v>
      </c>
      <c r="AW249" s="13" t="s">
        <v>42</v>
      </c>
      <c r="AX249" s="13" t="s">
        <v>81</v>
      </c>
      <c r="AY249" s="205" t="s">
        <v>171</v>
      </c>
    </row>
    <row r="250" spans="1:65" s="13" customFormat="1" x14ac:dyDescent="0.2">
      <c r="B250" s="195"/>
      <c r="C250" s="196"/>
      <c r="D250" s="197" t="s">
        <v>180</v>
      </c>
      <c r="E250" s="198" t="s">
        <v>79</v>
      </c>
      <c r="F250" s="199" t="s">
        <v>627</v>
      </c>
      <c r="G250" s="196"/>
      <c r="H250" s="198" t="s">
        <v>79</v>
      </c>
      <c r="I250" s="200"/>
      <c r="J250" s="196"/>
      <c r="K250" s="196"/>
      <c r="L250" s="201"/>
      <c r="M250" s="202"/>
      <c r="N250" s="203"/>
      <c r="O250" s="203"/>
      <c r="P250" s="203"/>
      <c r="Q250" s="203"/>
      <c r="R250" s="203"/>
      <c r="S250" s="203"/>
      <c r="T250" s="204"/>
      <c r="AT250" s="205" t="s">
        <v>180</v>
      </c>
      <c r="AU250" s="205" t="s">
        <v>90</v>
      </c>
      <c r="AV250" s="13" t="s">
        <v>88</v>
      </c>
      <c r="AW250" s="13" t="s">
        <v>42</v>
      </c>
      <c r="AX250" s="13" t="s">
        <v>81</v>
      </c>
      <c r="AY250" s="205" t="s">
        <v>171</v>
      </c>
    </row>
    <row r="251" spans="1:65" s="14" customFormat="1" x14ac:dyDescent="0.2">
      <c r="B251" s="206"/>
      <c r="C251" s="207"/>
      <c r="D251" s="197" t="s">
        <v>180</v>
      </c>
      <c r="E251" s="208" t="s">
        <v>79</v>
      </c>
      <c r="F251" s="209" t="s">
        <v>1772</v>
      </c>
      <c r="G251" s="207"/>
      <c r="H251" s="210">
        <v>2.04</v>
      </c>
      <c r="I251" s="211"/>
      <c r="J251" s="207"/>
      <c r="K251" s="207"/>
      <c r="L251" s="212"/>
      <c r="M251" s="213"/>
      <c r="N251" s="214"/>
      <c r="O251" s="214"/>
      <c r="P251" s="214"/>
      <c r="Q251" s="214"/>
      <c r="R251" s="214"/>
      <c r="S251" s="214"/>
      <c r="T251" s="215"/>
      <c r="AT251" s="216" t="s">
        <v>180</v>
      </c>
      <c r="AU251" s="216" t="s">
        <v>90</v>
      </c>
      <c r="AV251" s="14" t="s">
        <v>90</v>
      </c>
      <c r="AW251" s="14" t="s">
        <v>42</v>
      </c>
      <c r="AX251" s="14" t="s">
        <v>81</v>
      </c>
      <c r="AY251" s="216" t="s">
        <v>171</v>
      </c>
    </row>
    <row r="252" spans="1:65" s="15" customFormat="1" x14ac:dyDescent="0.2">
      <c r="B252" s="217"/>
      <c r="C252" s="218"/>
      <c r="D252" s="197" t="s">
        <v>180</v>
      </c>
      <c r="E252" s="219" t="s">
        <v>79</v>
      </c>
      <c r="F252" s="220" t="s">
        <v>183</v>
      </c>
      <c r="G252" s="218"/>
      <c r="H252" s="221">
        <v>2.04</v>
      </c>
      <c r="I252" s="222"/>
      <c r="J252" s="218"/>
      <c r="K252" s="218"/>
      <c r="L252" s="223"/>
      <c r="M252" s="224"/>
      <c r="N252" s="225"/>
      <c r="O252" s="225"/>
      <c r="P252" s="225"/>
      <c r="Q252" s="225"/>
      <c r="R252" s="225"/>
      <c r="S252" s="225"/>
      <c r="T252" s="226"/>
      <c r="AT252" s="227" t="s">
        <v>180</v>
      </c>
      <c r="AU252" s="227" t="s">
        <v>90</v>
      </c>
      <c r="AV252" s="15" t="s">
        <v>178</v>
      </c>
      <c r="AW252" s="15" t="s">
        <v>42</v>
      </c>
      <c r="AX252" s="15" t="s">
        <v>88</v>
      </c>
      <c r="AY252" s="227" t="s">
        <v>171</v>
      </c>
    </row>
    <row r="253" spans="1:65" s="2" customFormat="1" ht="21.75" customHeight="1" x14ac:dyDescent="0.2">
      <c r="A253" s="37"/>
      <c r="B253" s="38"/>
      <c r="C253" s="182" t="s">
        <v>427</v>
      </c>
      <c r="D253" s="182" t="s">
        <v>173</v>
      </c>
      <c r="E253" s="183" t="s">
        <v>1105</v>
      </c>
      <c r="F253" s="184" t="s">
        <v>1106</v>
      </c>
      <c r="G253" s="185" t="s">
        <v>337</v>
      </c>
      <c r="H253" s="186">
        <v>3.48</v>
      </c>
      <c r="I253" s="187"/>
      <c r="J253" s="188">
        <f>ROUND(I253*H253,2)</f>
        <v>0</v>
      </c>
      <c r="K253" s="184" t="s">
        <v>177</v>
      </c>
      <c r="L253" s="42"/>
      <c r="M253" s="189" t="s">
        <v>79</v>
      </c>
      <c r="N253" s="190" t="s">
        <v>51</v>
      </c>
      <c r="O253" s="67"/>
      <c r="P253" s="191">
        <f>O253*H253</f>
        <v>0</v>
      </c>
      <c r="Q253" s="191">
        <v>0</v>
      </c>
      <c r="R253" s="191">
        <f>Q253*H253</f>
        <v>0</v>
      </c>
      <c r="S253" s="191">
        <v>0</v>
      </c>
      <c r="T253" s="192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193" t="s">
        <v>178</v>
      </c>
      <c r="AT253" s="193" t="s">
        <v>173</v>
      </c>
      <c r="AU253" s="193" t="s">
        <v>90</v>
      </c>
      <c r="AY253" s="19" t="s">
        <v>171</v>
      </c>
      <c r="BE253" s="194">
        <f>IF(N253="základní",J253,0)</f>
        <v>0</v>
      </c>
      <c r="BF253" s="194">
        <f>IF(N253="snížená",J253,0)</f>
        <v>0</v>
      </c>
      <c r="BG253" s="194">
        <f>IF(N253="zákl. přenesená",J253,0)</f>
        <v>0</v>
      </c>
      <c r="BH253" s="194">
        <f>IF(N253="sníž. přenesená",J253,0)</f>
        <v>0</v>
      </c>
      <c r="BI253" s="194">
        <f>IF(N253="nulová",J253,0)</f>
        <v>0</v>
      </c>
      <c r="BJ253" s="19" t="s">
        <v>88</v>
      </c>
      <c r="BK253" s="194">
        <f>ROUND(I253*H253,2)</f>
        <v>0</v>
      </c>
      <c r="BL253" s="19" t="s">
        <v>178</v>
      </c>
      <c r="BM253" s="193" t="s">
        <v>1775</v>
      </c>
    </row>
    <row r="254" spans="1:65" s="13" customFormat="1" x14ac:dyDescent="0.2">
      <c r="B254" s="195"/>
      <c r="C254" s="196"/>
      <c r="D254" s="197" t="s">
        <v>180</v>
      </c>
      <c r="E254" s="198" t="s">
        <v>79</v>
      </c>
      <c r="F254" s="199" t="s">
        <v>1682</v>
      </c>
      <c r="G254" s="196"/>
      <c r="H254" s="198" t="s">
        <v>79</v>
      </c>
      <c r="I254" s="200"/>
      <c r="J254" s="196"/>
      <c r="K254" s="196"/>
      <c r="L254" s="201"/>
      <c r="M254" s="202"/>
      <c r="N254" s="203"/>
      <c r="O254" s="203"/>
      <c r="P254" s="203"/>
      <c r="Q254" s="203"/>
      <c r="R254" s="203"/>
      <c r="S254" s="203"/>
      <c r="T254" s="204"/>
      <c r="AT254" s="205" t="s">
        <v>180</v>
      </c>
      <c r="AU254" s="205" t="s">
        <v>90</v>
      </c>
      <c r="AV254" s="13" t="s">
        <v>88</v>
      </c>
      <c r="AW254" s="13" t="s">
        <v>42</v>
      </c>
      <c r="AX254" s="13" t="s">
        <v>81</v>
      </c>
      <c r="AY254" s="205" t="s">
        <v>171</v>
      </c>
    </row>
    <row r="255" spans="1:65" s="13" customFormat="1" x14ac:dyDescent="0.2">
      <c r="B255" s="195"/>
      <c r="C255" s="196"/>
      <c r="D255" s="197" t="s">
        <v>180</v>
      </c>
      <c r="E255" s="198" t="s">
        <v>79</v>
      </c>
      <c r="F255" s="199" t="s">
        <v>643</v>
      </c>
      <c r="G255" s="196"/>
      <c r="H255" s="198" t="s">
        <v>79</v>
      </c>
      <c r="I255" s="200"/>
      <c r="J255" s="196"/>
      <c r="K255" s="196"/>
      <c r="L255" s="201"/>
      <c r="M255" s="202"/>
      <c r="N255" s="203"/>
      <c r="O255" s="203"/>
      <c r="P255" s="203"/>
      <c r="Q255" s="203"/>
      <c r="R255" s="203"/>
      <c r="S255" s="203"/>
      <c r="T255" s="204"/>
      <c r="AT255" s="205" t="s">
        <v>180</v>
      </c>
      <c r="AU255" s="205" t="s">
        <v>90</v>
      </c>
      <c r="AV255" s="13" t="s">
        <v>88</v>
      </c>
      <c r="AW255" s="13" t="s">
        <v>42</v>
      </c>
      <c r="AX255" s="13" t="s">
        <v>81</v>
      </c>
      <c r="AY255" s="205" t="s">
        <v>171</v>
      </c>
    </row>
    <row r="256" spans="1:65" s="14" customFormat="1" x14ac:dyDescent="0.2">
      <c r="B256" s="206"/>
      <c r="C256" s="207"/>
      <c r="D256" s="197" t="s">
        <v>180</v>
      </c>
      <c r="E256" s="208" t="s">
        <v>79</v>
      </c>
      <c r="F256" s="209" t="s">
        <v>1776</v>
      </c>
      <c r="G256" s="207"/>
      <c r="H256" s="210">
        <v>3.48</v>
      </c>
      <c r="I256" s="211"/>
      <c r="J256" s="207"/>
      <c r="K256" s="207"/>
      <c r="L256" s="212"/>
      <c r="M256" s="213"/>
      <c r="N256" s="214"/>
      <c r="O256" s="214"/>
      <c r="P256" s="214"/>
      <c r="Q256" s="214"/>
      <c r="R256" s="214"/>
      <c r="S256" s="214"/>
      <c r="T256" s="215"/>
      <c r="AT256" s="216" t="s">
        <v>180</v>
      </c>
      <c r="AU256" s="216" t="s">
        <v>90</v>
      </c>
      <c r="AV256" s="14" t="s">
        <v>90</v>
      </c>
      <c r="AW256" s="14" t="s">
        <v>42</v>
      </c>
      <c r="AX256" s="14" t="s">
        <v>81</v>
      </c>
      <c r="AY256" s="216" t="s">
        <v>171</v>
      </c>
    </row>
    <row r="257" spans="1:65" s="15" customFormat="1" x14ac:dyDescent="0.2">
      <c r="B257" s="217"/>
      <c r="C257" s="218"/>
      <c r="D257" s="197" t="s">
        <v>180</v>
      </c>
      <c r="E257" s="219" t="s">
        <v>79</v>
      </c>
      <c r="F257" s="220" t="s">
        <v>183</v>
      </c>
      <c r="G257" s="218"/>
      <c r="H257" s="221">
        <v>3.48</v>
      </c>
      <c r="I257" s="222"/>
      <c r="J257" s="218"/>
      <c r="K257" s="218"/>
      <c r="L257" s="223"/>
      <c r="M257" s="224"/>
      <c r="N257" s="225"/>
      <c r="O257" s="225"/>
      <c r="P257" s="225"/>
      <c r="Q257" s="225"/>
      <c r="R257" s="225"/>
      <c r="S257" s="225"/>
      <c r="T257" s="226"/>
      <c r="AT257" s="227" t="s">
        <v>180</v>
      </c>
      <c r="AU257" s="227" t="s">
        <v>90</v>
      </c>
      <c r="AV257" s="15" t="s">
        <v>178</v>
      </c>
      <c r="AW257" s="15" t="s">
        <v>42</v>
      </c>
      <c r="AX257" s="15" t="s">
        <v>88</v>
      </c>
      <c r="AY257" s="227" t="s">
        <v>171</v>
      </c>
    </row>
    <row r="258" spans="1:65" s="2" customFormat="1" ht="21.75" customHeight="1" x14ac:dyDescent="0.2">
      <c r="A258" s="37"/>
      <c r="B258" s="38"/>
      <c r="C258" s="182" t="s">
        <v>431</v>
      </c>
      <c r="D258" s="182" t="s">
        <v>173</v>
      </c>
      <c r="E258" s="183" t="s">
        <v>640</v>
      </c>
      <c r="F258" s="184" t="s">
        <v>641</v>
      </c>
      <c r="G258" s="185" t="s">
        <v>337</v>
      </c>
      <c r="H258" s="186">
        <v>32.5</v>
      </c>
      <c r="I258" s="187"/>
      <c r="J258" s="188">
        <f>ROUND(I258*H258,2)</f>
        <v>0</v>
      </c>
      <c r="K258" s="184" t="s">
        <v>177</v>
      </c>
      <c r="L258" s="42"/>
      <c r="M258" s="189" t="s">
        <v>79</v>
      </c>
      <c r="N258" s="190" t="s">
        <v>51</v>
      </c>
      <c r="O258" s="67"/>
      <c r="P258" s="191">
        <f>O258*H258</f>
        <v>0</v>
      </c>
      <c r="Q258" s="191">
        <v>0</v>
      </c>
      <c r="R258" s="191">
        <f>Q258*H258</f>
        <v>0</v>
      </c>
      <c r="S258" s="191">
        <v>0</v>
      </c>
      <c r="T258" s="192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193" t="s">
        <v>178</v>
      </c>
      <c r="AT258" s="193" t="s">
        <v>173</v>
      </c>
      <c r="AU258" s="193" t="s">
        <v>90</v>
      </c>
      <c r="AY258" s="19" t="s">
        <v>171</v>
      </c>
      <c r="BE258" s="194">
        <f>IF(N258="základní",J258,0)</f>
        <v>0</v>
      </c>
      <c r="BF258" s="194">
        <f>IF(N258="snížená",J258,0)</f>
        <v>0</v>
      </c>
      <c r="BG258" s="194">
        <f>IF(N258="zákl. přenesená",J258,0)</f>
        <v>0</v>
      </c>
      <c r="BH258" s="194">
        <f>IF(N258="sníž. přenesená",J258,0)</f>
        <v>0</v>
      </c>
      <c r="BI258" s="194">
        <f>IF(N258="nulová",J258,0)</f>
        <v>0</v>
      </c>
      <c r="BJ258" s="19" t="s">
        <v>88</v>
      </c>
      <c r="BK258" s="194">
        <f>ROUND(I258*H258,2)</f>
        <v>0</v>
      </c>
      <c r="BL258" s="19" t="s">
        <v>178</v>
      </c>
      <c r="BM258" s="193" t="s">
        <v>1777</v>
      </c>
    </row>
    <row r="259" spans="1:65" s="13" customFormat="1" x14ac:dyDescent="0.2">
      <c r="B259" s="195"/>
      <c r="C259" s="196"/>
      <c r="D259" s="197" t="s">
        <v>180</v>
      </c>
      <c r="E259" s="198" t="s">
        <v>79</v>
      </c>
      <c r="F259" s="199" t="s">
        <v>1682</v>
      </c>
      <c r="G259" s="196"/>
      <c r="H259" s="198" t="s">
        <v>79</v>
      </c>
      <c r="I259" s="200"/>
      <c r="J259" s="196"/>
      <c r="K259" s="196"/>
      <c r="L259" s="201"/>
      <c r="M259" s="202"/>
      <c r="N259" s="203"/>
      <c r="O259" s="203"/>
      <c r="P259" s="203"/>
      <c r="Q259" s="203"/>
      <c r="R259" s="203"/>
      <c r="S259" s="203"/>
      <c r="T259" s="204"/>
      <c r="AT259" s="205" t="s">
        <v>180</v>
      </c>
      <c r="AU259" s="205" t="s">
        <v>90</v>
      </c>
      <c r="AV259" s="13" t="s">
        <v>88</v>
      </c>
      <c r="AW259" s="13" t="s">
        <v>42</v>
      </c>
      <c r="AX259" s="13" t="s">
        <v>81</v>
      </c>
      <c r="AY259" s="205" t="s">
        <v>171</v>
      </c>
    </row>
    <row r="260" spans="1:65" s="13" customFormat="1" x14ac:dyDescent="0.2">
      <c r="B260" s="195"/>
      <c r="C260" s="196"/>
      <c r="D260" s="197" t="s">
        <v>180</v>
      </c>
      <c r="E260" s="198" t="s">
        <v>79</v>
      </c>
      <c r="F260" s="199" t="s">
        <v>643</v>
      </c>
      <c r="G260" s="196"/>
      <c r="H260" s="198" t="s">
        <v>79</v>
      </c>
      <c r="I260" s="200"/>
      <c r="J260" s="196"/>
      <c r="K260" s="196"/>
      <c r="L260" s="201"/>
      <c r="M260" s="202"/>
      <c r="N260" s="203"/>
      <c r="O260" s="203"/>
      <c r="P260" s="203"/>
      <c r="Q260" s="203"/>
      <c r="R260" s="203"/>
      <c r="S260" s="203"/>
      <c r="T260" s="204"/>
      <c r="AT260" s="205" t="s">
        <v>180</v>
      </c>
      <c r="AU260" s="205" t="s">
        <v>90</v>
      </c>
      <c r="AV260" s="13" t="s">
        <v>88</v>
      </c>
      <c r="AW260" s="13" t="s">
        <v>42</v>
      </c>
      <c r="AX260" s="13" t="s">
        <v>81</v>
      </c>
      <c r="AY260" s="205" t="s">
        <v>171</v>
      </c>
    </row>
    <row r="261" spans="1:65" s="14" customFormat="1" x14ac:dyDescent="0.2">
      <c r="B261" s="206"/>
      <c r="C261" s="207"/>
      <c r="D261" s="197" t="s">
        <v>180</v>
      </c>
      <c r="E261" s="208" t="s">
        <v>79</v>
      </c>
      <c r="F261" s="209" t="s">
        <v>1778</v>
      </c>
      <c r="G261" s="207"/>
      <c r="H261" s="210">
        <v>2</v>
      </c>
      <c r="I261" s="211"/>
      <c r="J261" s="207"/>
      <c r="K261" s="207"/>
      <c r="L261" s="212"/>
      <c r="M261" s="213"/>
      <c r="N261" s="214"/>
      <c r="O261" s="214"/>
      <c r="P261" s="214"/>
      <c r="Q261" s="214"/>
      <c r="R261" s="214"/>
      <c r="S261" s="214"/>
      <c r="T261" s="215"/>
      <c r="AT261" s="216" t="s">
        <v>180</v>
      </c>
      <c r="AU261" s="216" t="s">
        <v>90</v>
      </c>
      <c r="AV261" s="14" t="s">
        <v>90</v>
      </c>
      <c r="AW261" s="14" t="s">
        <v>42</v>
      </c>
      <c r="AX261" s="14" t="s">
        <v>81</v>
      </c>
      <c r="AY261" s="216" t="s">
        <v>171</v>
      </c>
    </row>
    <row r="262" spans="1:65" s="14" customFormat="1" x14ac:dyDescent="0.2">
      <c r="B262" s="206"/>
      <c r="C262" s="207"/>
      <c r="D262" s="197" t="s">
        <v>180</v>
      </c>
      <c r="E262" s="208" t="s">
        <v>79</v>
      </c>
      <c r="F262" s="209" t="s">
        <v>1779</v>
      </c>
      <c r="G262" s="207"/>
      <c r="H262" s="210">
        <v>6.1</v>
      </c>
      <c r="I262" s="211"/>
      <c r="J262" s="207"/>
      <c r="K262" s="207"/>
      <c r="L262" s="212"/>
      <c r="M262" s="213"/>
      <c r="N262" s="214"/>
      <c r="O262" s="214"/>
      <c r="P262" s="214"/>
      <c r="Q262" s="214"/>
      <c r="R262" s="214"/>
      <c r="S262" s="214"/>
      <c r="T262" s="215"/>
      <c r="AT262" s="216" t="s">
        <v>180</v>
      </c>
      <c r="AU262" s="216" t="s">
        <v>90</v>
      </c>
      <c r="AV262" s="14" t="s">
        <v>90</v>
      </c>
      <c r="AW262" s="14" t="s">
        <v>42</v>
      </c>
      <c r="AX262" s="14" t="s">
        <v>81</v>
      </c>
      <c r="AY262" s="216" t="s">
        <v>171</v>
      </c>
    </row>
    <row r="263" spans="1:65" s="13" customFormat="1" x14ac:dyDescent="0.2">
      <c r="B263" s="195"/>
      <c r="C263" s="196"/>
      <c r="D263" s="197" t="s">
        <v>180</v>
      </c>
      <c r="E263" s="198" t="s">
        <v>79</v>
      </c>
      <c r="F263" s="199" t="s">
        <v>1115</v>
      </c>
      <c r="G263" s="196"/>
      <c r="H263" s="198" t="s">
        <v>79</v>
      </c>
      <c r="I263" s="200"/>
      <c r="J263" s="196"/>
      <c r="K263" s="196"/>
      <c r="L263" s="201"/>
      <c r="M263" s="202"/>
      <c r="N263" s="203"/>
      <c r="O263" s="203"/>
      <c r="P263" s="203"/>
      <c r="Q263" s="203"/>
      <c r="R263" s="203"/>
      <c r="S263" s="203"/>
      <c r="T263" s="204"/>
      <c r="AT263" s="205" t="s">
        <v>180</v>
      </c>
      <c r="AU263" s="205" t="s">
        <v>90</v>
      </c>
      <c r="AV263" s="13" t="s">
        <v>88</v>
      </c>
      <c r="AW263" s="13" t="s">
        <v>42</v>
      </c>
      <c r="AX263" s="13" t="s">
        <v>81</v>
      </c>
      <c r="AY263" s="205" t="s">
        <v>171</v>
      </c>
    </row>
    <row r="264" spans="1:65" s="14" customFormat="1" x14ac:dyDescent="0.2">
      <c r="B264" s="206"/>
      <c r="C264" s="207"/>
      <c r="D264" s="197" t="s">
        <v>180</v>
      </c>
      <c r="E264" s="208" t="s">
        <v>79</v>
      </c>
      <c r="F264" s="209" t="s">
        <v>1780</v>
      </c>
      <c r="G264" s="207"/>
      <c r="H264" s="210">
        <v>12.2</v>
      </c>
      <c r="I264" s="211"/>
      <c r="J264" s="207"/>
      <c r="K264" s="207"/>
      <c r="L264" s="212"/>
      <c r="M264" s="213"/>
      <c r="N264" s="214"/>
      <c r="O264" s="214"/>
      <c r="P264" s="214"/>
      <c r="Q264" s="214"/>
      <c r="R264" s="214"/>
      <c r="S264" s="214"/>
      <c r="T264" s="215"/>
      <c r="AT264" s="216" t="s">
        <v>180</v>
      </c>
      <c r="AU264" s="216" t="s">
        <v>90</v>
      </c>
      <c r="AV264" s="14" t="s">
        <v>90</v>
      </c>
      <c r="AW264" s="14" t="s">
        <v>42</v>
      </c>
      <c r="AX264" s="14" t="s">
        <v>81</v>
      </c>
      <c r="AY264" s="216" t="s">
        <v>171</v>
      </c>
    </row>
    <row r="265" spans="1:65" s="14" customFormat="1" x14ac:dyDescent="0.2">
      <c r="B265" s="206"/>
      <c r="C265" s="207"/>
      <c r="D265" s="197" t="s">
        <v>180</v>
      </c>
      <c r="E265" s="208" t="s">
        <v>79</v>
      </c>
      <c r="F265" s="209" t="s">
        <v>1781</v>
      </c>
      <c r="G265" s="207"/>
      <c r="H265" s="210">
        <v>12.2</v>
      </c>
      <c r="I265" s="211"/>
      <c r="J265" s="207"/>
      <c r="K265" s="207"/>
      <c r="L265" s="212"/>
      <c r="M265" s="213"/>
      <c r="N265" s="214"/>
      <c r="O265" s="214"/>
      <c r="P265" s="214"/>
      <c r="Q265" s="214"/>
      <c r="R265" s="214"/>
      <c r="S265" s="214"/>
      <c r="T265" s="215"/>
      <c r="AT265" s="216" t="s">
        <v>180</v>
      </c>
      <c r="AU265" s="216" t="s">
        <v>90</v>
      </c>
      <c r="AV265" s="14" t="s">
        <v>90</v>
      </c>
      <c r="AW265" s="14" t="s">
        <v>42</v>
      </c>
      <c r="AX265" s="14" t="s">
        <v>81</v>
      </c>
      <c r="AY265" s="216" t="s">
        <v>171</v>
      </c>
    </row>
    <row r="266" spans="1:65" s="15" customFormat="1" x14ac:dyDescent="0.2">
      <c r="B266" s="217"/>
      <c r="C266" s="218"/>
      <c r="D266" s="197" t="s">
        <v>180</v>
      </c>
      <c r="E266" s="219" t="s">
        <v>79</v>
      </c>
      <c r="F266" s="220" t="s">
        <v>183</v>
      </c>
      <c r="G266" s="218"/>
      <c r="H266" s="221">
        <v>32.5</v>
      </c>
      <c r="I266" s="222"/>
      <c r="J266" s="218"/>
      <c r="K266" s="218"/>
      <c r="L266" s="223"/>
      <c r="M266" s="224"/>
      <c r="N266" s="225"/>
      <c r="O266" s="225"/>
      <c r="P266" s="225"/>
      <c r="Q266" s="225"/>
      <c r="R266" s="225"/>
      <c r="S266" s="225"/>
      <c r="T266" s="226"/>
      <c r="AT266" s="227" t="s">
        <v>180</v>
      </c>
      <c r="AU266" s="227" t="s">
        <v>90</v>
      </c>
      <c r="AV266" s="15" t="s">
        <v>178</v>
      </c>
      <c r="AW266" s="15" t="s">
        <v>42</v>
      </c>
      <c r="AX266" s="15" t="s">
        <v>88</v>
      </c>
      <c r="AY266" s="227" t="s">
        <v>171</v>
      </c>
    </row>
    <row r="267" spans="1:65" s="2" customFormat="1" ht="16.5" customHeight="1" x14ac:dyDescent="0.2">
      <c r="A267" s="37"/>
      <c r="B267" s="38"/>
      <c r="C267" s="182" t="s">
        <v>437</v>
      </c>
      <c r="D267" s="182" t="s">
        <v>173</v>
      </c>
      <c r="E267" s="183" t="s">
        <v>647</v>
      </c>
      <c r="F267" s="184" t="s">
        <v>648</v>
      </c>
      <c r="G267" s="185" t="s">
        <v>337</v>
      </c>
      <c r="H267" s="186">
        <v>23.78</v>
      </c>
      <c r="I267" s="187"/>
      <c r="J267" s="188">
        <f>ROUND(I267*H267,2)</f>
        <v>0</v>
      </c>
      <c r="K267" s="184" t="s">
        <v>196</v>
      </c>
      <c r="L267" s="42"/>
      <c r="M267" s="189" t="s">
        <v>79</v>
      </c>
      <c r="N267" s="190" t="s">
        <v>51</v>
      </c>
      <c r="O267" s="67"/>
      <c r="P267" s="191">
        <f>O267*H267</f>
        <v>0</v>
      </c>
      <c r="Q267" s="191">
        <v>0</v>
      </c>
      <c r="R267" s="191">
        <f>Q267*H267</f>
        <v>0</v>
      </c>
      <c r="S267" s="191">
        <v>0</v>
      </c>
      <c r="T267" s="192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193" t="s">
        <v>178</v>
      </c>
      <c r="AT267" s="193" t="s">
        <v>173</v>
      </c>
      <c r="AU267" s="193" t="s">
        <v>90</v>
      </c>
      <c r="AY267" s="19" t="s">
        <v>171</v>
      </c>
      <c r="BE267" s="194">
        <f>IF(N267="základní",J267,0)</f>
        <v>0</v>
      </c>
      <c r="BF267" s="194">
        <f>IF(N267="snížená",J267,0)</f>
        <v>0</v>
      </c>
      <c r="BG267" s="194">
        <f>IF(N267="zákl. přenesená",J267,0)</f>
        <v>0</v>
      </c>
      <c r="BH267" s="194">
        <f>IF(N267="sníž. přenesená",J267,0)</f>
        <v>0</v>
      </c>
      <c r="BI267" s="194">
        <f>IF(N267="nulová",J267,0)</f>
        <v>0</v>
      </c>
      <c r="BJ267" s="19" t="s">
        <v>88</v>
      </c>
      <c r="BK267" s="194">
        <f>ROUND(I267*H267,2)</f>
        <v>0</v>
      </c>
      <c r="BL267" s="19" t="s">
        <v>178</v>
      </c>
      <c r="BM267" s="193" t="s">
        <v>1782</v>
      </c>
    </row>
    <row r="268" spans="1:65" s="2" customFormat="1" x14ac:dyDescent="0.2">
      <c r="A268" s="37"/>
      <c r="B268" s="38"/>
      <c r="C268" s="39"/>
      <c r="D268" s="228" t="s">
        <v>198</v>
      </c>
      <c r="E268" s="39"/>
      <c r="F268" s="229" t="s">
        <v>650</v>
      </c>
      <c r="G268" s="39"/>
      <c r="H268" s="39"/>
      <c r="I268" s="230"/>
      <c r="J268" s="39"/>
      <c r="K268" s="39"/>
      <c r="L268" s="42"/>
      <c r="M268" s="231"/>
      <c r="N268" s="232"/>
      <c r="O268" s="67"/>
      <c r="P268" s="67"/>
      <c r="Q268" s="67"/>
      <c r="R268" s="67"/>
      <c r="S268" s="67"/>
      <c r="T268" s="68"/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T268" s="19" t="s">
        <v>198</v>
      </c>
      <c r="AU268" s="19" t="s">
        <v>90</v>
      </c>
    </row>
    <row r="269" spans="1:65" s="13" customFormat="1" x14ac:dyDescent="0.2">
      <c r="B269" s="195"/>
      <c r="C269" s="196"/>
      <c r="D269" s="197" t="s">
        <v>180</v>
      </c>
      <c r="E269" s="198" t="s">
        <v>79</v>
      </c>
      <c r="F269" s="199" t="s">
        <v>1682</v>
      </c>
      <c r="G269" s="196"/>
      <c r="H269" s="198" t="s">
        <v>79</v>
      </c>
      <c r="I269" s="200"/>
      <c r="J269" s="196"/>
      <c r="K269" s="196"/>
      <c r="L269" s="201"/>
      <c r="M269" s="202"/>
      <c r="N269" s="203"/>
      <c r="O269" s="203"/>
      <c r="P269" s="203"/>
      <c r="Q269" s="203"/>
      <c r="R269" s="203"/>
      <c r="S269" s="203"/>
      <c r="T269" s="204"/>
      <c r="AT269" s="205" t="s">
        <v>180</v>
      </c>
      <c r="AU269" s="205" t="s">
        <v>90</v>
      </c>
      <c r="AV269" s="13" t="s">
        <v>88</v>
      </c>
      <c r="AW269" s="13" t="s">
        <v>42</v>
      </c>
      <c r="AX269" s="13" t="s">
        <v>81</v>
      </c>
      <c r="AY269" s="205" t="s">
        <v>171</v>
      </c>
    </row>
    <row r="270" spans="1:65" s="13" customFormat="1" x14ac:dyDescent="0.2">
      <c r="B270" s="195"/>
      <c r="C270" s="196"/>
      <c r="D270" s="197" t="s">
        <v>180</v>
      </c>
      <c r="E270" s="198" t="s">
        <v>79</v>
      </c>
      <c r="F270" s="199" t="s">
        <v>643</v>
      </c>
      <c r="G270" s="196"/>
      <c r="H270" s="198" t="s">
        <v>79</v>
      </c>
      <c r="I270" s="200"/>
      <c r="J270" s="196"/>
      <c r="K270" s="196"/>
      <c r="L270" s="201"/>
      <c r="M270" s="202"/>
      <c r="N270" s="203"/>
      <c r="O270" s="203"/>
      <c r="P270" s="203"/>
      <c r="Q270" s="203"/>
      <c r="R270" s="203"/>
      <c r="S270" s="203"/>
      <c r="T270" s="204"/>
      <c r="AT270" s="205" t="s">
        <v>180</v>
      </c>
      <c r="AU270" s="205" t="s">
        <v>90</v>
      </c>
      <c r="AV270" s="13" t="s">
        <v>88</v>
      </c>
      <c r="AW270" s="13" t="s">
        <v>42</v>
      </c>
      <c r="AX270" s="13" t="s">
        <v>81</v>
      </c>
      <c r="AY270" s="205" t="s">
        <v>171</v>
      </c>
    </row>
    <row r="271" spans="1:65" s="14" customFormat="1" x14ac:dyDescent="0.2">
      <c r="B271" s="206"/>
      <c r="C271" s="207"/>
      <c r="D271" s="197" t="s">
        <v>180</v>
      </c>
      <c r="E271" s="208" t="s">
        <v>79</v>
      </c>
      <c r="F271" s="209" t="s">
        <v>1776</v>
      </c>
      <c r="G271" s="207"/>
      <c r="H271" s="210">
        <v>3.48</v>
      </c>
      <c r="I271" s="211"/>
      <c r="J271" s="207"/>
      <c r="K271" s="207"/>
      <c r="L271" s="212"/>
      <c r="M271" s="213"/>
      <c r="N271" s="214"/>
      <c r="O271" s="214"/>
      <c r="P271" s="214"/>
      <c r="Q271" s="214"/>
      <c r="R271" s="214"/>
      <c r="S271" s="214"/>
      <c r="T271" s="215"/>
      <c r="AT271" s="216" t="s">
        <v>180</v>
      </c>
      <c r="AU271" s="216" t="s">
        <v>90</v>
      </c>
      <c r="AV271" s="14" t="s">
        <v>90</v>
      </c>
      <c r="AW271" s="14" t="s">
        <v>42</v>
      </c>
      <c r="AX271" s="14" t="s">
        <v>81</v>
      </c>
      <c r="AY271" s="216" t="s">
        <v>171</v>
      </c>
    </row>
    <row r="272" spans="1:65" s="14" customFormat="1" x14ac:dyDescent="0.2">
      <c r="B272" s="206"/>
      <c r="C272" s="207"/>
      <c r="D272" s="197" t="s">
        <v>180</v>
      </c>
      <c r="E272" s="208" t="s">
        <v>79</v>
      </c>
      <c r="F272" s="209" t="s">
        <v>1778</v>
      </c>
      <c r="G272" s="207"/>
      <c r="H272" s="210">
        <v>2</v>
      </c>
      <c r="I272" s="211"/>
      <c r="J272" s="207"/>
      <c r="K272" s="207"/>
      <c r="L272" s="212"/>
      <c r="M272" s="213"/>
      <c r="N272" s="214"/>
      <c r="O272" s="214"/>
      <c r="P272" s="214"/>
      <c r="Q272" s="214"/>
      <c r="R272" s="214"/>
      <c r="S272" s="214"/>
      <c r="T272" s="215"/>
      <c r="AT272" s="216" t="s">
        <v>180</v>
      </c>
      <c r="AU272" s="216" t="s">
        <v>90</v>
      </c>
      <c r="AV272" s="14" t="s">
        <v>90</v>
      </c>
      <c r="AW272" s="14" t="s">
        <v>42</v>
      </c>
      <c r="AX272" s="14" t="s">
        <v>81</v>
      </c>
      <c r="AY272" s="216" t="s">
        <v>171</v>
      </c>
    </row>
    <row r="273" spans="1:65" s="14" customFormat="1" x14ac:dyDescent="0.2">
      <c r="B273" s="206"/>
      <c r="C273" s="207"/>
      <c r="D273" s="197" t="s">
        <v>180</v>
      </c>
      <c r="E273" s="208" t="s">
        <v>79</v>
      </c>
      <c r="F273" s="209" t="s">
        <v>1779</v>
      </c>
      <c r="G273" s="207"/>
      <c r="H273" s="210">
        <v>6.1</v>
      </c>
      <c r="I273" s="211"/>
      <c r="J273" s="207"/>
      <c r="K273" s="207"/>
      <c r="L273" s="212"/>
      <c r="M273" s="213"/>
      <c r="N273" s="214"/>
      <c r="O273" s="214"/>
      <c r="P273" s="214"/>
      <c r="Q273" s="214"/>
      <c r="R273" s="214"/>
      <c r="S273" s="214"/>
      <c r="T273" s="215"/>
      <c r="AT273" s="216" t="s">
        <v>180</v>
      </c>
      <c r="AU273" s="216" t="s">
        <v>90</v>
      </c>
      <c r="AV273" s="14" t="s">
        <v>90</v>
      </c>
      <c r="AW273" s="14" t="s">
        <v>42</v>
      </c>
      <c r="AX273" s="14" t="s">
        <v>81</v>
      </c>
      <c r="AY273" s="216" t="s">
        <v>171</v>
      </c>
    </row>
    <row r="274" spans="1:65" s="13" customFormat="1" x14ac:dyDescent="0.2">
      <c r="B274" s="195"/>
      <c r="C274" s="196"/>
      <c r="D274" s="197" t="s">
        <v>180</v>
      </c>
      <c r="E274" s="198" t="s">
        <v>79</v>
      </c>
      <c r="F274" s="199" t="s">
        <v>1134</v>
      </c>
      <c r="G274" s="196"/>
      <c r="H274" s="198" t="s">
        <v>79</v>
      </c>
      <c r="I274" s="200"/>
      <c r="J274" s="196"/>
      <c r="K274" s="196"/>
      <c r="L274" s="201"/>
      <c r="M274" s="202"/>
      <c r="N274" s="203"/>
      <c r="O274" s="203"/>
      <c r="P274" s="203"/>
      <c r="Q274" s="203"/>
      <c r="R274" s="203"/>
      <c r="S274" s="203"/>
      <c r="T274" s="204"/>
      <c r="AT274" s="205" t="s">
        <v>180</v>
      </c>
      <c r="AU274" s="205" t="s">
        <v>90</v>
      </c>
      <c r="AV274" s="13" t="s">
        <v>88</v>
      </c>
      <c r="AW274" s="13" t="s">
        <v>42</v>
      </c>
      <c r="AX274" s="13" t="s">
        <v>81</v>
      </c>
      <c r="AY274" s="205" t="s">
        <v>171</v>
      </c>
    </row>
    <row r="275" spans="1:65" s="14" customFormat="1" x14ac:dyDescent="0.2">
      <c r="B275" s="206"/>
      <c r="C275" s="207"/>
      <c r="D275" s="197" t="s">
        <v>180</v>
      </c>
      <c r="E275" s="208" t="s">
        <v>79</v>
      </c>
      <c r="F275" s="209" t="s">
        <v>1783</v>
      </c>
      <c r="G275" s="207"/>
      <c r="H275" s="210">
        <v>6.1</v>
      </c>
      <c r="I275" s="211"/>
      <c r="J275" s="207"/>
      <c r="K275" s="207"/>
      <c r="L275" s="212"/>
      <c r="M275" s="213"/>
      <c r="N275" s="214"/>
      <c r="O275" s="214"/>
      <c r="P275" s="214"/>
      <c r="Q275" s="214"/>
      <c r="R275" s="214"/>
      <c r="S275" s="214"/>
      <c r="T275" s="215"/>
      <c r="AT275" s="216" t="s">
        <v>180</v>
      </c>
      <c r="AU275" s="216" t="s">
        <v>90</v>
      </c>
      <c r="AV275" s="14" t="s">
        <v>90</v>
      </c>
      <c r="AW275" s="14" t="s">
        <v>42</v>
      </c>
      <c r="AX275" s="14" t="s">
        <v>81</v>
      </c>
      <c r="AY275" s="216" t="s">
        <v>171</v>
      </c>
    </row>
    <row r="276" spans="1:65" s="14" customFormat="1" x14ac:dyDescent="0.2">
      <c r="B276" s="206"/>
      <c r="C276" s="207"/>
      <c r="D276" s="197" t="s">
        <v>180</v>
      </c>
      <c r="E276" s="208" t="s">
        <v>79</v>
      </c>
      <c r="F276" s="209" t="s">
        <v>1784</v>
      </c>
      <c r="G276" s="207"/>
      <c r="H276" s="210">
        <v>6.1</v>
      </c>
      <c r="I276" s="211"/>
      <c r="J276" s="207"/>
      <c r="K276" s="207"/>
      <c r="L276" s="212"/>
      <c r="M276" s="213"/>
      <c r="N276" s="214"/>
      <c r="O276" s="214"/>
      <c r="P276" s="214"/>
      <c r="Q276" s="214"/>
      <c r="R276" s="214"/>
      <c r="S276" s="214"/>
      <c r="T276" s="215"/>
      <c r="AT276" s="216" t="s">
        <v>180</v>
      </c>
      <c r="AU276" s="216" t="s">
        <v>90</v>
      </c>
      <c r="AV276" s="14" t="s">
        <v>90</v>
      </c>
      <c r="AW276" s="14" t="s">
        <v>42</v>
      </c>
      <c r="AX276" s="14" t="s">
        <v>81</v>
      </c>
      <c r="AY276" s="216" t="s">
        <v>171</v>
      </c>
    </row>
    <row r="277" spans="1:65" s="15" customFormat="1" x14ac:dyDescent="0.2">
      <c r="B277" s="217"/>
      <c r="C277" s="218"/>
      <c r="D277" s="197" t="s">
        <v>180</v>
      </c>
      <c r="E277" s="219" t="s">
        <v>79</v>
      </c>
      <c r="F277" s="220" t="s">
        <v>183</v>
      </c>
      <c r="G277" s="218"/>
      <c r="H277" s="221">
        <v>23.78</v>
      </c>
      <c r="I277" s="222"/>
      <c r="J277" s="218"/>
      <c r="K277" s="218"/>
      <c r="L277" s="223"/>
      <c r="M277" s="224"/>
      <c r="N277" s="225"/>
      <c r="O277" s="225"/>
      <c r="P277" s="225"/>
      <c r="Q277" s="225"/>
      <c r="R277" s="225"/>
      <c r="S277" s="225"/>
      <c r="T277" s="226"/>
      <c r="AT277" s="227" t="s">
        <v>180</v>
      </c>
      <c r="AU277" s="227" t="s">
        <v>90</v>
      </c>
      <c r="AV277" s="15" t="s">
        <v>178</v>
      </c>
      <c r="AW277" s="15" t="s">
        <v>42</v>
      </c>
      <c r="AX277" s="15" t="s">
        <v>88</v>
      </c>
      <c r="AY277" s="227" t="s">
        <v>171</v>
      </c>
    </row>
    <row r="278" spans="1:65" s="2" customFormat="1" ht="16.5" customHeight="1" x14ac:dyDescent="0.2">
      <c r="A278" s="37"/>
      <c r="B278" s="38"/>
      <c r="C278" s="182" t="s">
        <v>442</v>
      </c>
      <c r="D278" s="182" t="s">
        <v>173</v>
      </c>
      <c r="E278" s="183" t="s">
        <v>1125</v>
      </c>
      <c r="F278" s="184" t="s">
        <v>1126</v>
      </c>
      <c r="G278" s="185" t="s">
        <v>337</v>
      </c>
      <c r="H278" s="186">
        <v>14.2</v>
      </c>
      <c r="I278" s="187"/>
      <c r="J278" s="188">
        <f>ROUND(I278*H278,2)</f>
        <v>0</v>
      </c>
      <c r="K278" s="184" t="s">
        <v>177</v>
      </c>
      <c r="L278" s="42"/>
      <c r="M278" s="189" t="s">
        <v>79</v>
      </c>
      <c r="N278" s="190" t="s">
        <v>51</v>
      </c>
      <c r="O278" s="67"/>
      <c r="P278" s="191">
        <f>O278*H278</f>
        <v>0</v>
      </c>
      <c r="Q278" s="191">
        <v>0</v>
      </c>
      <c r="R278" s="191">
        <f>Q278*H278</f>
        <v>0</v>
      </c>
      <c r="S278" s="191">
        <v>0</v>
      </c>
      <c r="T278" s="192">
        <f>S278*H278</f>
        <v>0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193" t="s">
        <v>178</v>
      </c>
      <c r="AT278" s="193" t="s">
        <v>173</v>
      </c>
      <c r="AU278" s="193" t="s">
        <v>90</v>
      </c>
      <c r="AY278" s="19" t="s">
        <v>171</v>
      </c>
      <c r="BE278" s="194">
        <f>IF(N278="základní",J278,0)</f>
        <v>0</v>
      </c>
      <c r="BF278" s="194">
        <f>IF(N278="snížená",J278,0)</f>
        <v>0</v>
      </c>
      <c r="BG278" s="194">
        <f>IF(N278="zákl. přenesená",J278,0)</f>
        <v>0</v>
      </c>
      <c r="BH278" s="194">
        <f>IF(N278="sníž. přenesená",J278,0)</f>
        <v>0</v>
      </c>
      <c r="BI278" s="194">
        <f>IF(N278="nulová",J278,0)</f>
        <v>0</v>
      </c>
      <c r="BJ278" s="19" t="s">
        <v>88</v>
      </c>
      <c r="BK278" s="194">
        <f>ROUND(I278*H278,2)</f>
        <v>0</v>
      </c>
      <c r="BL278" s="19" t="s">
        <v>178</v>
      </c>
      <c r="BM278" s="193" t="s">
        <v>1785</v>
      </c>
    </row>
    <row r="279" spans="1:65" s="13" customFormat="1" x14ac:dyDescent="0.2">
      <c r="B279" s="195"/>
      <c r="C279" s="196"/>
      <c r="D279" s="197" t="s">
        <v>180</v>
      </c>
      <c r="E279" s="198" t="s">
        <v>79</v>
      </c>
      <c r="F279" s="199" t="s">
        <v>1682</v>
      </c>
      <c r="G279" s="196"/>
      <c r="H279" s="198" t="s">
        <v>79</v>
      </c>
      <c r="I279" s="200"/>
      <c r="J279" s="196"/>
      <c r="K279" s="196"/>
      <c r="L279" s="201"/>
      <c r="M279" s="202"/>
      <c r="N279" s="203"/>
      <c r="O279" s="203"/>
      <c r="P279" s="203"/>
      <c r="Q279" s="203"/>
      <c r="R279" s="203"/>
      <c r="S279" s="203"/>
      <c r="T279" s="204"/>
      <c r="AT279" s="205" t="s">
        <v>180</v>
      </c>
      <c r="AU279" s="205" t="s">
        <v>90</v>
      </c>
      <c r="AV279" s="13" t="s">
        <v>88</v>
      </c>
      <c r="AW279" s="13" t="s">
        <v>42</v>
      </c>
      <c r="AX279" s="13" t="s">
        <v>81</v>
      </c>
      <c r="AY279" s="205" t="s">
        <v>171</v>
      </c>
    </row>
    <row r="280" spans="1:65" s="13" customFormat="1" x14ac:dyDescent="0.2">
      <c r="B280" s="195"/>
      <c r="C280" s="196"/>
      <c r="D280" s="197" t="s">
        <v>180</v>
      </c>
      <c r="E280" s="198" t="s">
        <v>79</v>
      </c>
      <c r="F280" s="199" t="s">
        <v>643</v>
      </c>
      <c r="G280" s="196"/>
      <c r="H280" s="198" t="s">
        <v>79</v>
      </c>
      <c r="I280" s="200"/>
      <c r="J280" s="196"/>
      <c r="K280" s="196"/>
      <c r="L280" s="201"/>
      <c r="M280" s="202"/>
      <c r="N280" s="203"/>
      <c r="O280" s="203"/>
      <c r="P280" s="203"/>
      <c r="Q280" s="203"/>
      <c r="R280" s="203"/>
      <c r="S280" s="203"/>
      <c r="T280" s="204"/>
      <c r="AT280" s="205" t="s">
        <v>180</v>
      </c>
      <c r="AU280" s="205" t="s">
        <v>90</v>
      </c>
      <c r="AV280" s="13" t="s">
        <v>88</v>
      </c>
      <c r="AW280" s="13" t="s">
        <v>42</v>
      </c>
      <c r="AX280" s="13" t="s">
        <v>81</v>
      </c>
      <c r="AY280" s="205" t="s">
        <v>171</v>
      </c>
    </row>
    <row r="281" spans="1:65" s="14" customFormat="1" x14ac:dyDescent="0.2">
      <c r="B281" s="206"/>
      <c r="C281" s="207"/>
      <c r="D281" s="197" t="s">
        <v>180</v>
      </c>
      <c r="E281" s="208" t="s">
        <v>79</v>
      </c>
      <c r="F281" s="209" t="s">
        <v>1786</v>
      </c>
      <c r="G281" s="207"/>
      <c r="H281" s="210">
        <v>2</v>
      </c>
      <c r="I281" s="211"/>
      <c r="J281" s="207"/>
      <c r="K281" s="207"/>
      <c r="L281" s="212"/>
      <c r="M281" s="213"/>
      <c r="N281" s="214"/>
      <c r="O281" s="214"/>
      <c r="P281" s="214"/>
      <c r="Q281" s="214"/>
      <c r="R281" s="214"/>
      <c r="S281" s="214"/>
      <c r="T281" s="215"/>
      <c r="AT281" s="216" t="s">
        <v>180</v>
      </c>
      <c r="AU281" s="216" t="s">
        <v>90</v>
      </c>
      <c r="AV281" s="14" t="s">
        <v>90</v>
      </c>
      <c r="AW281" s="14" t="s">
        <v>42</v>
      </c>
      <c r="AX281" s="14" t="s">
        <v>81</v>
      </c>
      <c r="AY281" s="216" t="s">
        <v>171</v>
      </c>
    </row>
    <row r="282" spans="1:65" s="13" customFormat="1" x14ac:dyDescent="0.2">
      <c r="B282" s="195"/>
      <c r="C282" s="196"/>
      <c r="D282" s="197" t="s">
        <v>180</v>
      </c>
      <c r="E282" s="198" t="s">
        <v>79</v>
      </c>
      <c r="F282" s="199" t="s">
        <v>1115</v>
      </c>
      <c r="G282" s="196"/>
      <c r="H282" s="198" t="s">
        <v>79</v>
      </c>
      <c r="I282" s="200"/>
      <c r="J282" s="196"/>
      <c r="K282" s="196"/>
      <c r="L282" s="201"/>
      <c r="M282" s="202"/>
      <c r="N282" s="203"/>
      <c r="O282" s="203"/>
      <c r="P282" s="203"/>
      <c r="Q282" s="203"/>
      <c r="R282" s="203"/>
      <c r="S282" s="203"/>
      <c r="T282" s="204"/>
      <c r="AT282" s="205" t="s">
        <v>180</v>
      </c>
      <c r="AU282" s="205" t="s">
        <v>90</v>
      </c>
      <c r="AV282" s="13" t="s">
        <v>88</v>
      </c>
      <c r="AW282" s="13" t="s">
        <v>42</v>
      </c>
      <c r="AX282" s="13" t="s">
        <v>81</v>
      </c>
      <c r="AY282" s="205" t="s">
        <v>171</v>
      </c>
    </row>
    <row r="283" spans="1:65" s="14" customFormat="1" x14ac:dyDescent="0.2">
      <c r="B283" s="206"/>
      <c r="C283" s="207"/>
      <c r="D283" s="197" t="s">
        <v>180</v>
      </c>
      <c r="E283" s="208" t="s">
        <v>79</v>
      </c>
      <c r="F283" s="209" t="s">
        <v>1787</v>
      </c>
      <c r="G283" s="207"/>
      <c r="H283" s="210">
        <v>12.2</v>
      </c>
      <c r="I283" s="211"/>
      <c r="J283" s="207"/>
      <c r="K283" s="207"/>
      <c r="L283" s="212"/>
      <c r="M283" s="213"/>
      <c r="N283" s="214"/>
      <c r="O283" s="214"/>
      <c r="P283" s="214"/>
      <c r="Q283" s="214"/>
      <c r="R283" s="214"/>
      <c r="S283" s="214"/>
      <c r="T283" s="215"/>
      <c r="AT283" s="216" t="s">
        <v>180</v>
      </c>
      <c r="AU283" s="216" t="s">
        <v>90</v>
      </c>
      <c r="AV283" s="14" t="s">
        <v>90</v>
      </c>
      <c r="AW283" s="14" t="s">
        <v>42</v>
      </c>
      <c r="AX283" s="14" t="s">
        <v>81</v>
      </c>
      <c r="AY283" s="216" t="s">
        <v>171</v>
      </c>
    </row>
    <row r="284" spans="1:65" s="15" customFormat="1" x14ac:dyDescent="0.2">
      <c r="B284" s="217"/>
      <c r="C284" s="218"/>
      <c r="D284" s="197" t="s">
        <v>180</v>
      </c>
      <c r="E284" s="219" t="s">
        <v>79</v>
      </c>
      <c r="F284" s="220" t="s">
        <v>183</v>
      </c>
      <c r="G284" s="218"/>
      <c r="H284" s="221">
        <v>14.2</v>
      </c>
      <c r="I284" s="222"/>
      <c r="J284" s="218"/>
      <c r="K284" s="218"/>
      <c r="L284" s="223"/>
      <c r="M284" s="224"/>
      <c r="N284" s="225"/>
      <c r="O284" s="225"/>
      <c r="P284" s="225"/>
      <c r="Q284" s="225"/>
      <c r="R284" s="225"/>
      <c r="S284" s="225"/>
      <c r="T284" s="226"/>
      <c r="AT284" s="227" t="s">
        <v>180</v>
      </c>
      <c r="AU284" s="227" t="s">
        <v>90</v>
      </c>
      <c r="AV284" s="15" t="s">
        <v>178</v>
      </c>
      <c r="AW284" s="15" t="s">
        <v>42</v>
      </c>
      <c r="AX284" s="15" t="s">
        <v>88</v>
      </c>
      <c r="AY284" s="227" t="s">
        <v>171</v>
      </c>
    </row>
    <row r="285" spans="1:65" s="2" customFormat="1" ht="16.5" customHeight="1" x14ac:dyDescent="0.2">
      <c r="A285" s="37"/>
      <c r="B285" s="38"/>
      <c r="C285" s="182" t="s">
        <v>447</v>
      </c>
      <c r="D285" s="182" t="s">
        <v>173</v>
      </c>
      <c r="E285" s="183" t="s">
        <v>1130</v>
      </c>
      <c r="F285" s="184" t="s">
        <v>1131</v>
      </c>
      <c r="G285" s="185" t="s">
        <v>337</v>
      </c>
      <c r="H285" s="186">
        <v>8.1</v>
      </c>
      <c r="I285" s="187"/>
      <c r="J285" s="188">
        <f>ROUND(I285*H285,2)</f>
        <v>0</v>
      </c>
      <c r="K285" s="184" t="s">
        <v>196</v>
      </c>
      <c r="L285" s="42"/>
      <c r="M285" s="189" t="s">
        <v>79</v>
      </c>
      <c r="N285" s="190" t="s">
        <v>51</v>
      </c>
      <c r="O285" s="67"/>
      <c r="P285" s="191">
        <f>O285*H285</f>
        <v>0</v>
      </c>
      <c r="Q285" s="191">
        <v>0</v>
      </c>
      <c r="R285" s="191">
        <f>Q285*H285</f>
        <v>0</v>
      </c>
      <c r="S285" s="191">
        <v>0</v>
      </c>
      <c r="T285" s="192">
        <f>S285*H285</f>
        <v>0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193" t="s">
        <v>178</v>
      </c>
      <c r="AT285" s="193" t="s">
        <v>173</v>
      </c>
      <c r="AU285" s="193" t="s">
        <v>90</v>
      </c>
      <c r="AY285" s="19" t="s">
        <v>171</v>
      </c>
      <c r="BE285" s="194">
        <f>IF(N285="základní",J285,0)</f>
        <v>0</v>
      </c>
      <c r="BF285" s="194">
        <f>IF(N285="snížená",J285,0)</f>
        <v>0</v>
      </c>
      <c r="BG285" s="194">
        <f>IF(N285="zákl. přenesená",J285,0)</f>
        <v>0</v>
      </c>
      <c r="BH285" s="194">
        <f>IF(N285="sníž. přenesená",J285,0)</f>
        <v>0</v>
      </c>
      <c r="BI285" s="194">
        <f>IF(N285="nulová",J285,0)</f>
        <v>0</v>
      </c>
      <c r="BJ285" s="19" t="s">
        <v>88</v>
      </c>
      <c r="BK285" s="194">
        <f>ROUND(I285*H285,2)</f>
        <v>0</v>
      </c>
      <c r="BL285" s="19" t="s">
        <v>178</v>
      </c>
      <c r="BM285" s="193" t="s">
        <v>1788</v>
      </c>
    </row>
    <row r="286" spans="1:65" s="2" customFormat="1" x14ac:dyDescent="0.2">
      <c r="A286" s="37"/>
      <c r="B286" s="38"/>
      <c r="C286" s="39"/>
      <c r="D286" s="228" t="s">
        <v>198</v>
      </c>
      <c r="E286" s="39"/>
      <c r="F286" s="229" t="s">
        <v>1133</v>
      </c>
      <c r="G286" s="39"/>
      <c r="H286" s="39"/>
      <c r="I286" s="230"/>
      <c r="J286" s="39"/>
      <c r="K286" s="39"/>
      <c r="L286" s="42"/>
      <c r="M286" s="231"/>
      <c r="N286" s="232"/>
      <c r="O286" s="67"/>
      <c r="P286" s="67"/>
      <c r="Q286" s="67"/>
      <c r="R286" s="67"/>
      <c r="S286" s="67"/>
      <c r="T286" s="68"/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T286" s="19" t="s">
        <v>198</v>
      </c>
      <c r="AU286" s="19" t="s">
        <v>90</v>
      </c>
    </row>
    <row r="287" spans="1:65" s="13" customFormat="1" x14ac:dyDescent="0.2">
      <c r="B287" s="195"/>
      <c r="C287" s="196"/>
      <c r="D287" s="197" t="s">
        <v>180</v>
      </c>
      <c r="E287" s="198" t="s">
        <v>79</v>
      </c>
      <c r="F287" s="199" t="s">
        <v>1682</v>
      </c>
      <c r="G287" s="196"/>
      <c r="H287" s="198" t="s">
        <v>79</v>
      </c>
      <c r="I287" s="200"/>
      <c r="J287" s="196"/>
      <c r="K287" s="196"/>
      <c r="L287" s="201"/>
      <c r="M287" s="202"/>
      <c r="N287" s="203"/>
      <c r="O287" s="203"/>
      <c r="P287" s="203"/>
      <c r="Q287" s="203"/>
      <c r="R287" s="203"/>
      <c r="S287" s="203"/>
      <c r="T287" s="204"/>
      <c r="AT287" s="205" t="s">
        <v>180</v>
      </c>
      <c r="AU287" s="205" t="s">
        <v>90</v>
      </c>
      <c r="AV287" s="13" t="s">
        <v>88</v>
      </c>
      <c r="AW287" s="13" t="s">
        <v>42</v>
      </c>
      <c r="AX287" s="13" t="s">
        <v>81</v>
      </c>
      <c r="AY287" s="205" t="s">
        <v>171</v>
      </c>
    </row>
    <row r="288" spans="1:65" s="13" customFormat="1" x14ac:dyDescent="0.2">
      <c r="B288" s="195"/>
      <c r="C288" s="196"/>
      <c r="D288" s="197" t="s">
        <v>180</v>
      </c>
      <c r="E288" s="198" t="s">
        <v>79</v>
      </c>
      <c r="F288" s="199" t="s">
        <v>643</v>
      </c>
      <c r="G288" s="196"/>
      <c r="H288" s="198" t="s">
        <v>79</v>
      </c>
      <c r="I288" s="200"/>
      <c r="J288" s="196"/>
      <c r="K288" s="196"/>
      <c r="L288" s="201"/>
      <c r="M288" s="202"/>
      <c r="N288" s="203"/>
      <c r="O288" s="203"/>
      <c r="P288" s="203"/>
      <c r="Q288" s="203"/>
      <c r="R288" s="203"/>
      <c r="S288" s="203"/>
      <c r="T288" s="204"/>
      <c r="AT288" s="205" t="s">
        <v>180</v>
      </c>
      <c r="AU288" s="205" t="s">
        <v>90</v>
      </c>
      <c r="AV288" s="13" t="s">
        <v>88</v>
      </c>
      <c r="AW288" s="13" t="s">
        <v>42</v>
      </c>
      <c r="AX288" s="13" t="s">
        <v>81</v>
      </c>
      <c r="AY288" s="205" t="s">
        <v>171</v>
      </c>
    </row>
    <row r="289" spans="1:65" s="14" customFormat="1" x14ac:dyDescent="0.2">
      <c r="B289" s="206"/>
      <c r="C289" s="207"/>
      <c r="D289" s="197" t="s">
        <v>180</v>
      </c>
      <c r="E289" s="208" t="s">
        <v>79</v>
      </c>
      <c r="F289" s="209" t="s">
        <v>1786</v>
      </c>
      <c r="G289" s="207"/>
      <c r="H289" s="210">
        <v>2</v>
      </c>
      <c r="I289" s="211"/>
      <c r="J289" s="207"/>
      <c r="K289" s="207"/>
      <c r="L289" s="212"/>
      <c r="M289" s="213"/>
      <c r="N289" s="214"/>
      <c r="O289" s="214"/>
      <c r="P289" s="214"/>
      <c r="Q289" s="214"/>
      <c r="R289" s="214"/>
      <c r="S289" s="214"/>
      <c r="T289" s="215"/>
      <c r="AT289" s="216" t="s">
        <v>180</v>
      </c>
      <c r="AU289" s="216" t="s">
        <v>90</v>
      </c>
      <c r="AV289" s="14" t="s">
        <v>90</v>
      </c>
      <c r="AW289" s="14" t="s">
        <v>42</v>
      </c>
      <c r="AX289" s="14" t="s">
        <v>81</v>
      </c>
      <c r="AY289" s="216" t="s">
        <v>171</v>
      </c>
    </row>
    <row r="290" spans="1:65" s="13" customFormat="1" x14ac:dyDescent="0.2">
      <c r="B290" s="195"/>
      <c r="C290" s="196"/>
      <c r="D290" s="197" t="s">
        <v>180</v>
      </c>
      <c r="E290" s="198" t="s">
        <v>79</v>
      </c>
      <c r="F290" s="199" t="s">
        <v>1134</v>
      </c>
      <c r="G290" s="196"/>
      <c r="H290" s="198" t="s">
        <v>79</v>
      </c>
      <c r="I290" s="200"/>
      <c r="J290" s="196"/>
      <c r="K290" s="196"/>
      <c r="L290" s="201"/>
      <c r="M290" s="202"/>
      <c r="N290" s="203"/>
      <c r="O290" s="203"/>
      <c r="P290" s="203"/>
      <c r="Q290" s="203"/>
      <c r="R290" s="203"/>
      <c r="S290" s="203"/>
      <c r="T290" s="204"/>
      <c r="AT290" s="205" t="s">
        <v>180</v>
      </c>
      <c r="AU290" s="205" t="s">
        <v>90</v>
      </c>
      <c r="AV290" s="13" t="s">
        <v>88</v>
      </c>
      <c r="AW290" s="13" t="s">
        <v>42</v>
      </c>
      <c r="AX290" s="13" t="s">
        <v>81</v>
      </c>
      <c r="AY290" s="205" t="s">
        <v>171</v>
      </c>
    </row>
    <row r="291" spans="1:65" s="14" customFormat="1" x14ac:dyDescent="0.2">
      <c r="B291" s="206"/>
      <c r="C291" s="207"/>
      <c r="D291" s="197" t="s">
        <v>180</v>
      </c>
      <c r="E291" s="208" t="s">
        <v>79</v>
      </c>
      <c r="F291" s="209" t="s">
        <v>1789</v>
      </c>
      <c r="G291" s="207"/>
      <c r="H291" s="210">
        <v>6.1</v>
      </c>
      <c r="I291" s="211"/>
      <c r="J291" s="207"/>
      <c r="K291" s="207"/>
      <c r="L291" s="212"/>
      <c r="M291" s="213"/>
      <c r="N291" s="214"/>
      <c r="O291" s="214"/>
      <c r="P291" s="214"/>
      <c r="Q291" s="214"/>
      <c r="R291" s="214"/>
      <c r="S291" s="214"/>
      <c r="T291" s="215"/>
      <c r="AT291" s="216" t="s">
        <v>180</v>
      </c>
      <c r="AU291" s="216" t="s">
        <v>90</v>
      </c>
      <c r="AV291" s="14" t="s">
        <v>90</v>
      </c>
      <c r="AW291" s="14" t="s">
        <v>42</v>
      </c>
      <c r="AX291" s="14" t="s">
        <v>81</v>
      </c>
      <c r="AY291" s="216" t="s">
        <v>171</v>
      </c>
    </row>
    <row r="292" spans="1:65" s="15" customFormat="1" x14ac:dyDescent="0.2">
      <c r="B292" s="217"/>
      <c r="C292" s="218"/>
      <c r="D292" s="197" t="s">
        <v>180</v>
      </c>
      <c r="E292" s="219" t="s">
        <v>79</v>
      </c>
      <c r="F292" s="220" t="s">
        <v>183</v>
      </c>
      <c r="G292" s="218"/>
      <c r="H292" s="221">
        <v>8.1</v>
      </c>
      <c r="I292" s="222"/>
      <c r="J292" s="218"/>
      <c r="K292" s="218"/>
      <c r="L292" s="223"/>
      <c r="M292" s="224"/>
      <c r="N292" s="225"/>
      <c r="O292" s="225"/>
      <c r="P292" s="225"/>
      <c r="Q292" s="225"/>
      <c r="R292" s="225"/>
      <c r="S292" s="225"/>
      <c r="T292" s="226"/>
      <c r="AT292" s="227" t="s">
        <v>180</v>
      </c>
      <c r="AU292" s="227" t="s">
        <v>90</v>
      </c>
      <c r="AV292" s="15" t="s">
        <v>178</v>
      </c>
      <c r="AW292" s="15" t="s">
        <v>42</v>
      </c>
      <c r="AX292" s="15" t="s">
        <v>88</v>
      </c>
      <c r="AY292" s="227" t="s">
        <v>171</v>
      </c>
    </row>
    <row r="293" spans="1:65" s="12" customFormat="1" ht="22.9" customHeight="1" x14ac:dyDescent="0.2">
      <c r="B293" s="166"/>
      <c r="C293" s="167"/>
      <c r="D293" s="168" t="s">
        <v>80</v>
      </c>
      <c r="E293" s="180" t="s">
        <v>651</v>
      </c>
      <c r="F293" s="180" t="s">
        <v>652</v>
      </c>
      <c r="G293" s="167"/>
      <c r="H293" s="167"/>
      <c r="I293" s="170"/>
      <c r="J293" s="181">
        <f>BK293</f>
        <v>0</v>
      </c>
      <c r="K293" s="167"/>
      <c r="L293" s="172"/>
      <c r="M293" s="173"/>
      <c r="N293" s="174"/>
      <c r="O293" s="174"/>
      <c r="P293" s="175">
        <f>SUM(P294:P295)</f>
        <v>0</v>
      </c>
      <c r="Q293" s="174"/>
      <c r="R293" s="175">
        <f>SUM(R294:R295)</f>
        <v>0</v>
      </c>
      <c r="S293" s="174"/>
      <c r="T293" s="176">
        <f>SUM(T294:T295)</f>
        <v>0</v>
      </c>
      <c r="AR293" s="177" t="s">
        <v>88</v>
      </c>
      <c r="AT293" s="178" t="s">
        <v>80</v>
      </c>
      <c r="AU293" s="178" t="s">
        <v>88</v>
      </c>
      <c r="AY293" s="177" t="s">
        <v>171</v>
      </c>
      <c r="BK293" s="179">
        <f>SUM(BK294:BK295)</f>
        <v>0</v>
      </c>
    </row>
    <row r="294" spans="1:65" s="2" customFormat="1" ht="24.2" customHeight="1" x14ac:dyDescent="0.2">
      <c r="A294" s="37"/>
      <c r="B294" s="38"/>
      <c r="C294" s="182" t="s">
        <v>451</v>
      </c>
      <c r="D294" s="182" t="s">
        <v>173</v>
      </c>
      <c r="E294" s="183" t="s">
        <v>1136</v>
      </c>
      <c r="F294" s="184" t="s">
        <v>1790</v>
      </c>
      <c r="G294" s="185" t="s">
        <v>337</v>
      </c>
      <c r="H294" s="186">
        <v>46.424999999999997</v>
      </c>
      <c r="I294" s="187"/>
      <c r="J294" s="188">
        <f>ROUND(I294*H294,2)</f>
        <v>0</v>
      </c>
      <c r="K294" s="184" t="s">
        <v>177</v>
      </c>
      <c r="L294" s="42"/>
      <c r="M294" s="189" t="s">
        <v>79</v>
      </c>
      <c r="N294" s="190" t="s">
        <v>51</v>
      </c>
      <c r="O294" s="67"/>
      <c r="P294" s="191">
        <f>O294*H294</f>
        <v>0</v>
      </c>
      <c r="Q294" s="191">
        <v>0</v>
      </c>
      <c r="R294" s="191">
        <f>Q294*H294</f>
        <v>0</v>
      </c>
      <c r="S294" s="191">
        <v>0</v>
      </c>
      <c r="T294" s="192">
        <f>S294*H294</f>
        <v>0</v>
      </c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193" t="s">
        <v>178</v>
      </c>
      <c r="AT294" s="193" t="s">
        <v>173</v>
      </c>
      <c r="AU294" s="193" t="s">
        <v>90</v>
      </c>
      <c r="AY294" s="19" t="s">
        <v>171</v>
      </c>
      <c r="BE294" s="194">
        <f>IF(N294="základní",J294,0)</f>
        <v>0</v>
      </c>
      <c r="BF294" s="194">
        <f>IF(N294="snížená",J294,0)</f>
        <v>0</v>
      </c>
      <c r="BG294" s="194">
        <f>IF(N294="zákl. přenesená",J294,0)</f>
        <v>0</v>
      </c>
      <c r="BH294" s="194">
        <f>IF(N294="sníž. přenesená",J294,0)</f>
        <v>0</v>
      </c>
      <c r="BI294" s="194">
        <f>IF(N294="nulová",J294,0)</f>
        <v>0</v>
      </c>
      <c r="BJ294" s="19" t="s">
        <v>88</v>
      </c>
      <c r="BK294" s="194">
        <f>ROUND(I294*H294,2)</f>
        <v>0</v>
      </c>
      <c r="BL294" s="19" t="s">
        <v>178</v>
      </c>
      <c r="BM294" s="193" t="s">
        <v>1791</v>
      </c>
    </row>
    <row r="295" spans="1:65" s="2" customFormat="1" ht="24.2" customHeight="1" x14ac:dyDescent="0.2">
      <c r="A295" s="37"/>
      <c r="B295" s="38"/>
      <c r="C295" s="182" t="s">
        <v>456</v>
      </c>
      <c r="D295" s="182" t="s">
        <v>173</v>
      </c>
      <c r="E295" s="183" t="s">
        <v>1139</v>
      </c>
      <c r="F295" s="184" t="s">
        <v>1140</v>
      </c>
      <c r="G295" s="185" t="s">
        <v>337</v>
      </c>
      <c r="H295" s="186">
        <v>46.424999999999997</v>
      </c>
      <c r="I295" s="187"/>
      <c r="J295" s="188">
        <f>ROUND(I295*H295,2)</f>
        <v>0</v>
      </c>
      <c r="K295" s="184" t="s">
        <v>177</v>
      </c>
      <c r="L295" s="42"/>
      <c r="M295" s="189" t="s">
        <v>79</v>
      </c>
      <c r="N295" s="190" t="s">
        <v>51</v>
      </c>
      <c r="O295" s="67"/>
      <c r="P295" s="191">
        <f>O295*H295</f>
        <v>0</v>
      </c>
      <c r="Q295" s="191">
        <v>0</v>
      </c>
      <c r="R295" s="191">
        <f>Q295*H295</f>
        <v>0</v>
      </c>
      <c r="S295" s="191">
        <v>0</v>
      </c>
      <c r="T295" s="192">
        <f>S295*H295</f>
        <v>0</v>
      </c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R295" s="193" t="s">
        <v>178</v>
      </c>
      <c r="AT295" s="193" t="s">
        <v>173</v>
      </c>
      <c r="AU295" s="193" t="s">
        <v>90</v>
      </c>
      <c r="AY295" s="19" t="s">
        <v>171</v>
      </c>
      <c r="BE295" s="194">
        <f>IF(N295="základní",J295,0)</f>
        <v>0</v>
      </c>
      <c r="BF295" s="194">
        <f>IF(N295="snížená",J295,0)</f>
        <v>0</v>
      </c>
      <c r="BG295" s="194">
        <f>IF(N295="zákl. přenesená",J295,0)</f>
        <v>0</v>
      </c>
      <c r="BH295" s="194">
        <f>IF(N295="sníž. přenesená",J295,0)</f>
        <v>0</v>
      </c>
      <c r="BI295" s="194">
        <f>IF(N295="nulová",J295,0)</f>
        <v>0</v>
      </c>
      <c r="BJ295" s="19" t="s">
        <v>88</v>
      </c>
      <c r="BK295" s="194">
        <f>ROUND(I295*H295,2)</f>
        <v>0</v>
      </c>
      <c r="BL295" s="19" t="s">
        <v>178</v>
      </c>
      <c r="BM295" s="193" t="s">
        <v>1792</v>
      </c>
    </row>
    <row r="296" spans="1:65" s="12" customFormat="1" ht="22.9" customHeight="1" x14ac:dyDescent="0.2">
      <c r="B296" s="166"/>
      <c r="C296" s="167"/>
      <c r="D296" s="168" t="s">
        <v>80</v>
      </c>
      <c r="E296" s="180" t="s">
        <v>661</v>
      </c>
      <c r="F296" s="180" t="s">
        <v>662</v>
      </c>
      <c r="G296" s="167"/>
      <c r="H296" s="167"/>
      <c r="I296" s="170"/>
      <c r="J296" s="181">
        <f>BK296</f>
        <v>0</v>
      </c>
      <c r="K296" s="167"/>
      <c r="L296" s="172"/>
      <c r="M296" s="173"/>
      <c r="N296" s="174"/>
      <c r="O296" s="174"/>
      <c r="P296" s="175">
        <f>SUM(P297:P301)</f>
        <v>0</v>
      </c>
      <c r="Q296" s="174"/>
      <c r="R296" s="175">
        <f>SUM(R297:R301)</f>
        <v>0</v>
      </c>
      <c r="S296" s="174"/>
      <c r="T296" s="176">
        <f>SUM(T297:T301)</f>
        <v>0</v>
      </c>
      <c r="AR296" s="177" t="s">
        <v>88</v>
      </c>
      <c r="AT296" s="178" t="s">
        <v>80</v>
      </c>
      <c r="AU296" s="178" t="s">
        <v>88</v>
      </c>
      <c r="AY296" s="177" t="s">
        <v>171</v>
      </c>
      <c r="BK296" s="179">
        <f>SUM(BK297:BK301)</f>
        <v>0</v>
      </c>
    </row>
    <row r="297" spans="1:65" s="2" customFormat="1" ht="24.2" customHeight="1" x14ac:dyDescent="0.2">
      <c r="A297" s="37"/>
      <c r="B297" s="38"/>
      <c r="C297" s="182" t="s">
        <v>460</v>
      </c>
      <c r="D297" s="182" t="s">
        <v>173</v>
      </c>
      <c r="E297" s="183" t="s">
        <v>887</v>
      </c>
      <c r="F297" s="184" t="s">
        <v>888</v>
      </c>
      <c r="G297" s="185" t="s">
        <v>337</v>
      </c>
      <c r="H297" s="186">
        <v>3.48</v>
      </c>
      <c r="I297" s="187"/>
      <c r="J297" s="188">
        <f>ROUND(I297*H297,2)</f>
        <v>0</v>
      </c>
      <c r="K297" s="184" t="s">
        <v>196</v>
      </c>
      <c r="L297" s="42"/>
      <c r="M297" s="189" t="s">
        <v>79</v>
      </c>
      <c r="N297" s="190" t="s">
        <v>51</v>
      </c>
      <c r="O297" s="67"/>
      <c r="P297" s="191">
        <f>O297*H297</f>
        <v>0</v>
      </c>
      <c r="Q297" s="191">
        <v>0</v>
      </c>
      <c r="R297" s="191">
        <f>Q297*H297</f>
        <v>0</v>
      </c>
      <c r="S297" s="191">
        <v>0</v>
      </c>
      <c r="T297" s="192">
        <f>S297*H297</f>
        <v>0</v>
      </c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R297" s="193" t="s">
        <v>178</v>
      </c>
      <c r="AT297" s="193" t="s">
        <v>173</v>
      </c>
      <c r="AU297" s="193" t="s">
        <v>90</v>
      </c>
      <c r="AY297" s="19" t="s">
        <v>171</v>
      </c>
      <c r="BE297" s="194">
        <f>IF(N297="základní",J297,0)</f>
        <v>0</v>
      </c>
      <c r="BF297" s="194">
        <f>IF(N297="snížená",J297,0)</f>
        <v>0</v>
      </c>
      <c r="BG297" s="194">
        <f>IF(N297="zákl. přenesená",J297,0)</f>
        <v>0</v>
      </c>
      <c r="BH297" s="194">
        <f>IF(N297="sníž. přenesená",J297,0)</f>
        <v>0</v>
      </c>
      <c r="BI297" s="194">
        <f>IF(N297="nulová",J297,0)</f>
        <v>0</v>
      </c>
      <c r="BJ297" s="19" t="s">
        <v>88</v>
      </c>
      <c r="BK297" s="194">
        <f>ROUND(I297*H297,2)</f>
        <v>0</v>
      </c>
      <c r="BL297" s="19" t="s">
        <v>178</v>
      </c>
      <c r="BM297" s="193" t="s">
        <v>1793</v>
      </c>
    </row>
    <row r="298" spans="1:65" s="2" customFormat="1" x14ac:dyDescent="0.2">
      <c r="A298" s="37"/>
      <c r="B298" s="38"/>
      <c r="C298" s="39"/>
      <c r="D298" s="228" t="s">
        <v>198</v>
      </c>
      <c r="E298" s="39"/>
      <c r="F298" s="229" t="s">
        <v>890</v>
      </c>
      <c r="G298" s="39"/>
      <c r="H298" s="39"/>
      <c r="I298" s="230"/>
      <c r="J298" s="39"/>
      <c r="K298" s="39"/>
      <c r="L298" s="42"/>
      <c r="M298" s="231"/>
      <c r="N298" s="232"/>
      <c r="O298" s="67"/>
      <c r="P298" s="67"/>
      <c r="Q298" s="67"/>
      <c r="R298" s="67"/>
      <c r="S298" s="67"/>
      <c r="T298" s="68"/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T298" s="19" t="s">
        <v>198</v>
      </c>
      <c r="AU298" s="19" t="s">
        <v>90</v>
      </c>
    </row>
    <row r="299" spans="1:65" s="13" customFormat="1" x14ac:dyDescent="0.2">
      <c r="B299" s="195"/>
      <c r="C299" s="196"/>
      <c r="D299" s="197" t="s">
        <v>180</v>
      </c>
      <c r="E299" s="198" t="s">
        <v>79</v>
      </c>
      <c r="F299" s="199" t="s">
        <v>1682</v>
      </c>
      <c r="G299" s="196"/>
      <c r="H299" s="198" t="s">
        <v>79</v>
      </c>
      <c r="I299" s="200"/>
      <c r="J299" s="196"/>
      <c r="K299" s="196"/>
      <c r="L299" s="201"/>
      <c r="M299" s="202"/>
      <c r="N299" s="203"/>
      <c r="O299" s="203"/>
      <c r="P299" s="203"/>
      <c r="Q299" s="203"/>
      <c r="R299" s="203"/>
      <c r="S299" s="203"/>
      <c r="T299" s="204"/>
      <c r="AT299" s="205" t="s">
        <v>180</v>
      </c>
      <c r="AU299" s="205" t="s">
        <v>90</v>
      </c>
      <c r="AV299" s="13" t="s">
        <v>88</v>
      </c>
      <c r="AW299" s="13" t="s">
        <v>42</v>
      </c>
      <c r="AX299" s="13" t="s">
        <v>81</v>
      </c>
      <c r="AY299" s="205" t="s">
        <v>171</v>
      </c>
    </row>
    <row r="300" spans="1:65" s="14" customFormat="1" x14ac:dyDescent="0.2">
      <c r="B300" s="206"/>
      <c r="C300" s="207"/>
      <c r="D300" s="197" t="s">
        <v>180</v>
      </c>
      <c r="E300" s="208" t="s">
        <v>79</v>
      </c>
      <c r="F300" s="209" t="s">
        <v>1776</v>
      </c>
      <c r="G300" s="207"/>
      <c r="H300" s="210">
        <v>3.48</v>
      </c>
      <c r="I300" s="211"/>
      <c r="J300" s="207"/>
      <c r="K300" s="207"/>
      <c r="L300" s="212"/>
      <c r="M300" s="213"/>
      <c r="N300" s="214"/>
      <c r="O300" s="214"/>
      <c r="P300" s="214"/>
      <c r="Q300" s="214"/>
      <c r="R300" s="214"/>
      <c r="S300" s="214"/>
      <c r="T300" s="215"/>
      <c r="AT300" s="216" t="s">
        <v>180</v>
      </c>
      <c r="AU300" s="216" t="s">
        <v>90</v>
      </c>
      <c r="AV300" s="14" t="s">
        <v>90</v>
      </c>
      <c r="AW300" s="14" t="s">
        <v>42</v>
      </c>
      <c r="AX300" s="14" t="s">
        <v>81</v>
      </c>
      <c r="AY300" s="216" t="s">
        <v>171</v>
      </c>
    </row>
    <row r="301" spans="1:65" s="15" customFormat="1" x14ac:dyDescent="0.2">
      <c r="B301" s="217"/>
      <c r="C301" s="218"/>
      <c r="D301" s="197" t="s">
        <v>180</v>
      </c>
      <c r="E301" s="219" t="s">
        <v>79</v>
      </c>
      <c r="F301" s="220" t="s">
        <v>183</v>
      </c>
      <c r="G301" s="218"/>
      <c r="H301" s="221">
        <v>3.48</v>
      </c>
      <c r="I301" s="222"/>
      <c r="J301" s="218"/>
      <c r="K301" s="218"/>
      <c r="L301" s="223"/>
      <c r="M301" s="249"/>
      <c r="N301" s="250"/>
      <c r="O301" s="250"/>
      <c r="P301" s="250"/>
      <c r="Q301" s="250"/>
      <c r="R301" s="250"/>
      <c r="S301" s="250"/>
      <c r="T301" s="251"/>
      <c r="AT301" s="227" t="s">
        <v>180</v>
      </c>
      <c r="AU301" s="227" t="s">
        <v>90</v>
      </c>
      <c r="AV301" s="15" t="s">
        <v>178</v>
      </c>
      <c r="AW301" s="15" t="s">
        <v>42</v>
      </c>
      <c r="AX301" s="15" t="s">
        <v>88</v>
      </c>
      <c r="AY301" s="227" t="s">
        <v>171</v>
      </c>
    </row>
    <row r="302" spans="1:65" s="2" customFormat="1" ht="6.95" customHeight="1" x14ac:dyDescent="0.2">
      <c r="A302" s="37"/>
      <c r="B302" s="50"/>
      <c r="C302" s="51"/>
      <c r="D302" s="51"/>
      <c r="E302" s="51"/>
      <c r="F302" s="51"/>
      <c r="G302" s="51"/>
      <c r="H302" s="51"/>
      <c r="I302" s="51"/>
      <c r="J302" s="51"/>
      <c r="K302" s="51"/>
      <c r="L302" s="42"/>
      <c r="M302" s="37"/>
      <c r="O302" s="37"/>
      <c r="P302" s="37"/>
      <c r="Q302" s="37"/>
      <c r="R302" s="37"/>
      <c r="S302" s="37"/>
      <c r="T302" s="37"/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</row>
  </sheetData>
  <sheetProtection algorithmName="SHA-512" hashValue="5Ks4WGxku3aY0exp/9GDN7NvjjStlIp2S0uXqP/ABCa42ffabEGErFPzJ1NtQdUahpDnjpmI2ddEeTdT7dipfw==" saltValue="k2y3zS0PCN7taQO+s+Zij25aXgOoaHnRWa+UnS5LdEkc0aELPsO0oI3GF8gbyWnvE41S7WXwfuQHJ4xCCn1w3g==" spinCount="100000" sheet="1" objects="1" scenarios="1" formatColumns="0" formatRows="0" autoFilter="0"/>
  <autoFilter ref="C87:K301" xr:uid="{00000000-0009-0000-0000-000006000000}"/>
  <mergeCells count="9">
    <mergeCell ref="E50:H50"/>
    <mergeCell ref="E78:H78"/>
    <mergeCell ref="E80:H80"/>
    <mergeCell ref="L2:V2"/>
    <mergeCell ref="E7:H7"/>
    <mergeCell ref="E9:H9"/>
    <mergeCell ref="E18:H18"/>
    <mergeCell ref="E27:H27"/>
    <mergeCell ref="E48:H48"/>
  </mergeCells>
  <hyperlinks>
    <hyperlink ref="F92" r:id="rId1" xr:uid="{00000000-0004-0000-0600-000000000000}"/>
    <hyperlink ref="F97" r:id="rId2" xr:uid="{00000000-0004-0000-0600-000001000000}"/>
    <hyperlink ref="F102" r:id="rId3" xr:uid="{00000000-0004-0000-0600-000002000000}"/>
    <hyperlink ref="F108" r:id="rId4" xr:uid="{00000000-0004-0000-0600-000003000000}"/>
    <hyperlink ref="F112" r:id="rId5" xr:uid="{00000000-0004-0000-0600-000004000000}"/>
    <hyperlink ref="F117" r:id="rId6" xr:uid="{00000000-0004-0000-0600-000005000000}"/>
    <hyperlink ref="F122" r:id="rId7" xr:uid="{00000000-0004-0000-0600-000006000000}"/>
    <hyperlink ref="F127" r:id="rId8" xr:uid="{00000000-0004-0000-0600-000007000000}"/>
    <hyperlink ref="F138" r:id="rId9" xr:uid="{00000000-0004-0000-0600-000008000000}"/>
    <hyperlink ref="F144" r:id="rId10" xr:uid="{00000000-0004-0000-0600-000009000000}"/>
    <hyperlink ref="F160" r:id="rId11" xr:uid="{00000000-0004-0000-0600-00000A000000}"/>
    <hyperlink ref="F167" r:id="rId12" xr:uid="{00000000-0004-0000-0600-00000B000000}"/>
    <hyperlink ref="F172" r:id="rId13" xr:uid="{00000000-0004-0000-0600-00000C000000}"/>
    <hyperlink ref="F182" r:id="rId14" xr:uid="{00000000-0004-0000-0600-00000D000000}"/>
    <hyperlink ref="F192" r:id="rId15" xr:uid="{00000000-0004-0000-0600-00000E000000}"/>
    <hyperlink ref="F198" r:id="rId16" xr:uid="{00000000-0004-0000-0600-00000F000000}"/>
    <hyperlink ref="F203" r:id="rId17" xr:uid="{00000000-0004-0000-0600-000010000000}"/>
    <hyperlink ref="F208" r:id="rId18" xr:uid="{00000000-0004-0000-0600-000011000000}"/>
    <hyperlink ref="F217" r:id="rId19" xr:uid="{00000000-0004-0000-0600-000012000000}"/>
    <hyperlink ref="F226" r:id="rId20" xr:uid="{00000000-0004-0000-0600-000013000000}"/>
    <hyperlink ref="F231" r:id="rId21" xr:uid="{00000000-0004-0000-0600-000014000000}"/>
    <hyperlink ref="F242" r:id="rId22" xr:uid="{00000000-0004-0000-0600-000015000000}"/>
    <hyperlink ref="F248" r:id="rId23" xr:uid="{00000000-0004-0000-0600-000016000000}"/>
    <hyperlink ref="F268" r:id="rId24" xr:uid="{00000000-0004-0000-0600-000017000000}"/>
    <hyperlink ref="F286" r:id="rId25" xr:uid="{00000000-0004-0000-0600-000018000000}"/>
    <hyperlink ref="F298" r:id="rId26" xr:uid="{00000000-0004-0000-0600-000019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7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2:BM91"/>
  <sheetViews>
    <sheetView showGridLines="0" workbookViewId="0"/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442"/>
      <c r="M2" s="442"/>
      <c r="N2" s="442"/>
      <c r="O2" s="442"/>
      <c r="P2" s="442"/>
      <c r="Q2" s="442"/>
      <c r="R2" s="442"/>
      <c r="S2" s="442"/>
      <c r="T2" s="442"/>
      <c r="U2" s="442"/>
      <c r="V2" s="442"/>
      <c r="AT2" s="19" t="s">
        <v>113</v>
      </c>
    </row>
    <row r="3" spans="1:46" s="1" customFormat="1" ht="6.95" customHeight="1" x14ac:dyDescent="0.2">
      <c r="B3" s="112"/>
      <c r="C3" s="113"/>
      <c r="D3" s="113"/>
      <c r="E3" s="113"/>
      <c r="F3" s="113"/>
      <c r="G3" s="113"/>
      <c r="H3" s="113"/>
      <c r="I3" s="113"/>
      <c r="J3" s="113"/>
      <c r="K3" s="113"/>
      <c r="L3" s="22"/>
      <c r="AT3" s="19" t="s">
        <v>90</v>
      </c>
    </row>
    <row r="4" spans="1:46" s="1" customFormat="1" ht="24.95" customHeight="1" x14ac:dyDescent="0.2">
      <c r="B4" s="22"/>
      <c r="D4" s="114" t="s">
        <v>124</v>
      </c>
      <c r="L4" s="22"/>
      <c r="M4" s="115" t="s">
        <v>10</v>
      </c>
      <c r="AT4" s="19" t="s">
        <v>4</v>
      </c>
    </row>
    <row r="5" spans="1:46" s="1" customFormat="1" ht="6.95" customHeight="1" x14ac:dyDescent="0.2">
      <c r="B5" s="22"/>
      <c r="L5" s="22"/>
    </row>
    <row r="6" spans="1:46" s="1" customFormat="1" ht="12" customHeight="1" x14ac:dyDescent="0.2">
      <c r="B6" s="22"/>
      <c r="D6" s="116" t="s">
        <v>16</v>
      </c>
      <c r="L6" s="22"/>
    </row>
    <row r="7" spans="1:46" s="1" customFormat="1" ht="16.5" customHeight="1" x14ac:dyDescent="0.2">
      <c r="B7" s="22"/>
      <c r="E7" s="459" t="str">
        <f>'Rekapitulace stavby'!K6</f>
        <v>Vybudování PPO na stokové síti v oblasti Karlín - přeložka sběrače IX Šaldova - DPS</v>
      </c>
      <c r="F7" s="460"/>
      <c r="G7" s="460"/>
      <c r="H7" s="460"/>
      <c r="L7" s="22"/>
    </row>
    <row r="8" spans="1:46" s="2" customFormat="1" ht="12" customHeight="1" x14ac:dyDescent="0.2">
      <c r="A8" s="37"/>
      <c r="B8" s="42"/>
      <c r="C8" s="37"/>
      <c r="D8" s="116" t="s">
        <v>135</v>
      </c>
      <c r="E8" s="37"/>
      <c r="F8" s="37"/>
      <c r="G8" s="37"/>
      <c r="H8" s="37"/>
      <c r="I8" s="37"/>
      <c r="J8" s="37"/>
      <c r="K8" s="37"/>
      <c r="L8" s="11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pans="1:46" s="2" customFormat="1" ht="16.5" customHeight="1" x14ac:dyDescent="0.2">
      <c r="A9" s="37"/>
      <c r="B9" s="42"/>
      <c r="C9" s="37"/>
      <c r="D9" s="37"/>
      <c r="E9" s="462" t="s">
        <v>1794</v>
      </c>
      <c r="F9" s="461"/>
      <c r="G9" s="461"/>
      <c r="H9" s="461"/>
      <c r="I9" s="37"/>
      <c r="J9" s="37"/>
      <c r="K9" s="37"/>
      <c r="L9" s="11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pans="1:46" s="2" customFormat="1" x14ac:dyDescent="0.2">
      <c r="A10" s="37"/>
      <c r="B10" s="42"/>
      <c r="C10" s="37"/>
      <c r="D10" s="37"/>
      <c r="E10" s="37"/>
      <c r="F10" s="37"/>
      <c r="G10" s="37"/>
      <c r="H10" s="37"/>
      <c r="I10" s="37"/>
      <c r="J10" s="37"/>
      <c r="K10" s="37"/>
      <c r="L10" s="11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pans="1:46" s="2" customFormat="1" ht="12" customHeight="1" x14ac:dyDescent="0.2">
      <c r="A11" s="37"/>
      <c r="B11" s="42"/>
      <c r="C11" s="37"/>
      <c r="D11" s="116" t="s">
        <v>18</v>
      </c>
      <c r="E11" s="37"/>
      <c r="F11" s="106" t="s">
        <v>79</v>
      </c>
      <c r="G11" s="37"/>
      <c r="H11" s="37"/>
      <c r="I11" s="116" t="s">
        <v>20</v>
      </c>
      <c r="J11" s="106" t="s">
        <v>79</v>
      </c>
      <c r="K11" s="37"/>
      <c r="L11" s="11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pans="1:46" s="2" customFormat="1" ht="12" customHeight="1" x14ac:dyDescent="0.2">
      <c r="A12" s="37"/>
      <c r="B12" s="42"/>
      <c r="C12" s="37"/>
      <c r="D12" s="116" t="s">
        <v>22</v>
      </c>
      <c r="E12" s="37"/>
      <c r="F12" s="106" t="s">
        <v>23</v>
      </c>
      <c r="G12" s="37"/>
      <c r="H12" s="37"/>
      <c r="I12" s="116" t="s">
        <v>24</v>
      </c>
      <c r="J12" s="118" t="str">
        <f>'Rekapitulace stavby'!AN8</f>
        <v>4. 4. 2025</v>
      </c>
      <c r="K12" s="37"/>
      <c r="L12" s="11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pans="1:46" s="2" customFormat="1" ht="10.9" customHeight="1" x14ac:dyDescent="0.2">
      <c r="A13" s="37"/>
      <c r="B13" s="42"/>
      <c r="C13" s="37"/>
      <c r="D13" s="37"/>
      <c r="E13" s="37"/>
      <c r="F13" s="37"/>
      <c r="G13" s="37"/>
      <c r="H13" s="37"/>
      <c r="I13" s="37"/>
      <c r="J13" s="37"/>
      <c r="K13" s="37"/>
      <c r="L13" s="11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pans="1:46" s="2" customFormat="1" ht="12" customHeight="1" x14ac:dyDescent="0.2">
      <c r="A14" s="37"/>
      <c r="B14" s="42"/>
      <c r="C14" s="37"/>
      <c r="D14" s="116" t="s">
        <v>30</v>
      </c>
      <c r="E14" s="37"/>
      <c r="F14" s="37"/>
      <c r="G14" s="37"/>
      <c r="H14" s="37"/>
      <c r="I14" s="116" t="s">
        <v>31</v>
      </c>
      <c r="J14" s="106" t="s">
        <v>32</v>
      </c>
      <c r="K14" s="37"/>
      <c r="L14" s="11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pans="1:46" s="2" customFormat="1" ht="18" customHeight="1" x14ac:dyDescent="0.2">
      <c r="A15" s="37"/>
      <c r="B15" s="42"/>
      <c r="C15" s="37"/>
      <c r="D15" s="37"/>
      <c r="E15" s="106" t="s">
        <v>33</v>
      </c>
      <c r="F15" s="37"/>
      <c r="G15" s="37"/>
      <c r="H15" s="37"/>
      <c r="I15" s="116" t="s">
        <v>34</v>
      </c>
      <c r="J15" s="106" t="s">
        <v>35</v>
      </c>
      <c r="K15" s="37"/>
      <c r="L15" s="11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pans="1:46" s="2" customFormat="1" ht="6.95" customHeight="1" x14ac:dyDescent="0.2">
      <c r="A16" s="37"/>
      <c r="B16" s="42"/>
      <c r="C16" s="37"/>
      <c r="D16" s="37"/>
      <c r="E16" s="37"/>
      <c r="F16" s="37"/>
      <c r="G16" s="37"/>
      <c r="H16" s="37"/>
      <c r="I16" s="37"/>
      <c r="J16" s="37"/>
      <c r="K16" s="37"/>
      <c r="L16" s="11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pans="1:31" s="2" customFormat="1" ht="12" customHeight="1" x14ac:dyDescent="0.2">
      <c r="A17" s="37"/>
      <c r="B17" s="42"/>
      <c r="C17" s="37"/>
      <c r="D17" s="116" t="s">
        <v>36</v>
      </c>
      <c r="E17" s="37"/>
      <c r="F17" s="37"/>
      <c r="G17" s="37"/>
      <c r="H17" s="37"/>
      <c r="I17" s="116" t="s">
        <v>31</v>
      </c>
      <c r="J17" s="32" t="str">
        <f>'Rekapitulace stavby'!AN13</f>
        <v>Vyplň údaj</v>
      </c>
      <c r="K17" s="37"/>
      <c r="L17" s="11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pans="1:31" s="2" customFormat="1" ht="18" customHeight="1" x14ac:dyDescent="0.2">
      <c r="A18" s="37"/>
      <c r="B18" s="42"/>
      <c r="C18" s="37"/>
      <c r="D18" s="37"/>
      <c r="E18" s="463" t="str">
        <f>'Rekapitulace stavby'!E14</f>
        <v>Vyplň údaj</v>
      </c>
      <c r="F18" s="464"/>
      <c r="G18" s="464"/>
      <c r="H18" s="464"/>
      <c r="I18" s="116" t="s">
        <v>34</v>
      </c>
      <c r="J18" s="32" t="str">
        <f>'Rekapitulace stavby'!AN14</f>
        <v>Vyplň údaj</v>
      </c>
      <c r="K18" s="37"/>
      <c r="L18" s="11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pans="1:31" s="2" customFormat="1" ht="6.95" customHeight="1" x14ac:dyDescent="0.2">
      <c r="A19" s="37"/>
      <c r="B19" s="42"/>
      <c r="C19" s="37"/>
      <c r="D19" s="37"/>
      <c r="E19" s="37"/>
      <c r="F19" s="37"/>
      <c r="G19" s="37"/>
      <c r="H19" s="37"/>
      <c r="I19" s="37"/>
      <c r="J19" s="37"/>
      <c r="K19" s="37"/>
      <c r="L19" s="11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pans="1:31" s="2" customFormat="1" ht="12" customHeight="1" x14ac:dyDescent="0.2">
      <c r="A20" s="37"/>
      <c r="B20" s="42"/>
      <c r="C20" s="37"/>
      <c r="D20" s="116" t="s">
        <v>38</v>
      </c>
      <c r="E20" s="37"/>
      <c r="F20" s="37"/>
      <c r="G20" s="37"/>
      <c r="H20" s="37"/>
      <c r="I20" s="116" t="s">
        <v>31</v>
      </c>
      <c r="J20" s="106" t="s">
        <v>39</v>
      </c>
      <c r="K20" s="37"/>
      <c r="L20" s="11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pans="1:31" s="2" customFormat="1" ht="18" customHeight="1" x14ac:dyDescent="0.2">
      <c r="A21" s="37"/>
      <c r="B21" s="42"/>
      <c r="C21" s="37"/>
      <c r="D21" s="37"/>
      <c r="E21" s="106" t="s">
        <v>40</v>
      </c>
      <c r="F21" s="37"/>
      <c r="G21" s="37"/>
      <c r="H21" s="37"/>
      <c r="I21" s="116" t="s">
        <v>34</v>
      </c>
      <c r="J21" s="106" t="s">
        <v>41</v>
      </c>
      <c r="K21" s="37"/>
      <c r="L21" s="11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pans="1:31" s="2" customFormat="1" ht="6.95" customHeight="1" x14ac:dyDescent="0.2">
      <c r="A22" s="37"/>
      <c r="B22" s="42"/>
      <c r="C22" s="37"/>
      <c r="D22" s="37"/>
      <c r="E22" s="37"/>
      <c r="F22" s="37"/>
      <c r="G22" s="37"/>
      <c r="H22" s="37"/>
      <c r="I22" s="37"/>
      <c r="J22" s="37"/>
      <c r="K22" s="37"/>
      <c r="L22" s="11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pans="1:31" s="2" customFormat="1" ht="12" customHeight="1" x14ac:dyDescent="0.2">
      <c r="A23" s="37"/>
      <c r="B23" s="42"/>
      <c r="C23" s="37"/>
      <c r="D23" s="116" t="s">
        <v>43</v>
      </c>
      <c r="E23" s="37"/>
      <c r="F23" s="37"/>
      <c r="G23" s="37"/>
      <c r="H23" s="37"/>
      <c r="I23" s="116" t="s">
        <v>31</v>
      </c>
      <c r="J23" s="106" t="s">
        <v>39</v>
      </c>
      <c r="K23" s="37"/>
      <c r="L23" s="11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pans="1:31" s="2" customFormat="1" ht="18" customHeight="1" x14ac:dyDescent="0.2">
      <c r="A24" s="37"/>
      <c r="B24" s="42"/>
      <c r="C24" s="37"/>
      <c r="D24" s="37"/>
      <c r="E24" s="106" t="s">
        <v>40</v>
      </c>
      <c r="F24" s="37"/>
      <c r="G24" s="37"/>
      <c r="H24" s="37"/>
      <c r="I24" s="116" t="s">
        <v>34</v>
      </c>
      <c r="J24" s="106" t="s">
        <v>41</v>
      </c>
      <c r="K24" s="37"/>
      <c r="L24" s="11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pans="1:31" s="2" customFormat="1" ht="6.95" customHeight="1" x14ac:dyDescent="0.2">
      <c r="A25" s="37"/>
      <c r="B25" s="42"/>
      <c r="C25" s="37"/>
      <c r="D25" s="37"/>
      <c r="E25" s="37"/>
      <c r="F25" s="37"/>
      <c r="G25" s="37"/>
      <c r="H25" s="37"/>
      <c r="I25" s="37"/>
      <c r="J25" s="37"/>
      <c r="K25" s="37"/>
      <c r="L25" s="11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pans="1:31" s="2" customFormat="1" ht="12" customHeight="1" x14ac:dyDescent="0.2">
      <c r="A26" s="37"/>
      <c r="B26" s="42"/>
      <c r="C26" s="37"/>
      <c r="D26" s="116" t="s">
        <v>44</v>
      </c>
      <c r="E26" s="37"/>
      <c r="F26" s="37"/>
      <c r="G26" s="37"/>
      <c r="H26" s="37"/>
      <c r="I26" s="37"/>
      <c r="J26" s="37"/>
      <c r="K26" s="37"/>
      <c r="L26" s="11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pans="1:31" s="8" customFormat="1" ht="47.25" customHeight="1" x14ac:dyDescent="0.2">
      <c r="A27" s="119"/>
      <c r="B27" s="120"/>
      <c r="C27" s="119"/>
      <c r="D27" s="119"/>
      <c r="E27" s="465" t="s">
        <v>45</v>
      </c>
      <c r="F27" s="465"/>
      <c r="G27" s="465"/>
      <c r="H27" s="465"/>
      <c r="I27" s="119"/>
      <c r="J27" s="119"/>
      <c r="K27" s="119"/>
      <c r="L27" s="121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pans="1:31" s="2" customFormat="1" ht="6.95" customHeight="1" x14ac:dyDescent="0.2">
      <c r="A28" s="37"/>
      <c r="B28" s="42"/>
      <c r="C28" s="37"/>
      <c r="D28" s="37"/>
      <c r="E28" s="37"/>
      <c r="F28" s="37"/>
      <c r="G28" s="37"/>
      <c r="H28" s="37"/>
      <c r="I28" s="37"/>
      <c r="J28" s="37"/>
      <c r="K28" s="37"/>
      <c r="L28" s="11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pans="1:31" s="2" customFormat="1" ht="6.95" customHeight="1" x14ac:dyDescent="0.2">
      <c r="A29" s="37"/>
      <c r="B29" s="42"/>
      <c r="C29" s="37"/>
      <c r="D29" s="122"/>
      <c r="E29" s="122"/>
      <c r="F29" s="122"/>
      <c r="G29" s="122"/>
      <c r="H29" s="122"/>
      <c r="I29" s="122"/>
      <c r="J29" s="122"/>
      <c r="K29" s="122"/>
      <c r="L29" s="11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pans="1:31" s="2" customFormat="1" ht="25.35" customHeight="1" x14ac:dyDescent="0.2">
      <c r="A30" s="37"/>
      <c r="B30" s="42"/>
      <c r="C30" s="37"/>
      <c r="D30" s="123" t="s">
        <v>46</v>
      </c>
      <c r="E30" s="37"/>
      <c r="F30" s="37"/>
      <c r="G30" s="37"/>
      <c r="H30" s="37"/>
      <c r="I30" s="37"/>
      <c r="J30" s="124">
        <f>ROUND(J83, 2)</f>
        <v>0</v>
      </c>
      <c r="K30" s="37"/>
      <c r="L30" s="11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pans="1:31" s="2" customFormat="1" ht="6.95" customHeight="1" x14ac:dyDescent="0.2">
      <c r="A31" s="37"/>
      <c r="B31" s="42"/>
      <c r="C31" s="37"/>
      <c r="D31" s="122"/>
      <c r="E31" s="122"/>
      <c r="F31" s="122"/>
      <c r="G31" s="122"/>
      <c r="H31" s="122"/>
      <c r="I31" s="122"/>
      <c r="J31" s="122"/>
      <c r="K31" s="122"/>
      <c r="L31" s="11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pans="1:31" s="2" customFormat="1" ht="14.45" customHeight="1" x14ac:dyDescent="0.2">
      <c r="A32" s="37"/>
      <c r="B32" s="42"/>
      <c r="C32" s="37"/>
      <c r="D32" s="37"/>
      <c r="E32" s="37"/>
      <c r="F32" s="125" t="s">
        <v>48</v>
      </c>
      <c r="G32" s="37"/>
      <c r="H32" s="37"/>
      <c r="I32" s="125" t="s">
        <v>47</v>
      </c>
      <c r="J32" s="125" t="s">
        <v>49</v>
      </c>
      <c r="K32" s="37"/>
      <c r="L32" s="11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pans="1:31" s="2" customFormat="1" ht="14.45" customHeight="1" x14ac:dyDescent="0.2">
      <c r="A33" s="37"/>
      <c r="B33" s="42"/>
      <c r="C33" s="37"/>
      <c r="D33" s="126" t="s">
        <v>50</v>
      </c>
      <c r="E33" s="116" t="s">
        <v>51</v>
      </c>
      <c r="F33" s="127">
        <f>ROUND((SUM(BE83:BE90)),  2)</f>
        <v>0</v>
      </c>
      <c r="G33" s="37"/>
      <c r="H33" s="37"/>
      <c r="I33" s="128">
        <v>0.21</v>
      </c>
      <c r="J33" s="127">
        <f>ROUND(((SUM(BE83:BE90))*I33),  2)</f>
        <v>0</v>
      </c>
      <c r="K33" s="37"/>
      <c r="L33" s="11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pans="1:31" s="2" customFormat="1" ht="14.45" customHeight="1" x14ac:dyDescent="0.2">
      <c r="A34" s="37"/>
      <c r="B34" s="42"/>
      <c r="C34" s="37"/>
      <c r="D34" s="37"/>
      <c r="E34" s="116" t="s">
        <v>52</v>
      </c>
      <c r="F34" s="127">
        <f>ROUND((SUM(BF83:BF90)),  2)</f>
        <v>0</v>
      </c>
      <c r="G34" s="37"/>
      <c r="H34" s="37"/>
      <c r="I34" s="128">
        <v>0.12</v>
      </c>
      <c r="J34" s="127">
        <f>ROUND(((SUM(BF83:BF90))*I34),  2)</f>
        <v>0</v>
      </c>
      <c r="K34" s="37"/>
      <c r="L34" s="11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pans="1:31" s="2" customFormat="1" ht="14.45" hidden="1" customHeight="1" x14ac:dyDescent="0.2">
      <c r="A35" s="37"/>
      <c r="B35" s="42"/>
      <c r="C35" s="37"/>
      <c r="D35" s="37"/>
      <c r="E35" s="116" t="s">
        <v>53</v>
      </c>
      <c r="F35" s="127">
        <f>ROUND((SUM(BG83:BG90)),  2)</f>
        <v>0</v>
      </c>
      <c r="G35" s="37"/>
      <c r="H35" s="37"/>
      <c r="I35" s="128">
        <v>0.21</v>
      </c>
      <c r="J35" s="127">
        <f>0</f>
        <v>0</v>
      </c>
      <c r="K35" s="37"/>
      <c r="L35" s="11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pans="1:31" s="2" customFormat="1" ht="14.45" hidden="1" customHeight="1" x14ac:dyDescent="0.2">
      <c r="A36" s="37"/>
      <c r="B36" s="42"/>
      <c r="C36" s="37"/>
      <c r="D36" s="37"/>
      <c r="E36" s="116" t="s">
        <v>54</v>
      </c>
      <c r="F36" s="127">
        <f>ROUND((SUM(BH83:BH90)),  2)</f>
        <v>0</v>
      </c>
      <c r="G36" s="37"/>
      <c r="H36" s="37"/>
      <c r="I36" s="128">
        <v>0.12</v>
      </c>
      <c r="J36" s="127">
        <f>0</f>
        <v>0</v>
      </c>
      <c r="K36" s="37"/>
      <c r="L36" s="11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pans="1:31" s="2" customFormat="1" ht="14.45" hidden="1" customHeight="1" x14ac:dyDescent="0.2">
      <c r="A37" s="37"/>
      <c r="B37" s="42"/>
      <c r="C37" s="37"/>
      <c r="D37" s="37"/>
      <c r="E37" s="116" t="s">
        <v>55</v>
      </c>
      <c r="F37" s="127">
        <f>ROUND((SUM(BI83:BI90)),  2)</f>
        <v>0</v>
      </c>
      <c r="G37" s="37"/>
      <c r="H37" s="37"/>
      <c r="I37" s="128">
        <v>0</v>
      </c>
      <c r="J37" s="127">
        <f>0</f>
        <v>0</v>
      </c>
      <c r="K37" s="37"/>
      <c r="L37" s="11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pans="1:31" s="2" customFormat="1" ht="6.95" customHeight="1" x14ac:dyDescent="0.2">
      <c r="A38" s="37"/>
      <c r="B38" s="42"/>
      <c r="C38" s="37"/>
      <c r="D38" s="37"/>
      <c r="E38" s="37"/>
      <c r="F38" s="37"/>
      <c r="G38" s="37"/>
      <c r="H38" s="37"/>
      <c r="I38" s="37"/>
      <c r="J38" s="37"/>
      <c r="K38" s="37"/>
      <c r="L38" s="11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pans="1:31" s="2" customFormat="1" ht="25.35" customHeight="1" x14ac:dyDescent="0.2">
      <c r="A39" s="37"/>
      <c r="B39" s="42"/>
      <c r="C39" s="129"/>
      <c r="D39" s="130" t="s">
        <v>56</v>
      </c>
      <c r="E39" s="131"/>
      <c r="F39" s="131"/>
      <c r="G39" s="132" t="s">
        <v>57</v>
      </c>
      <c r="H39" s="133" t="s">
        <v>58</v>
      </c>
      <c r="I39" s="131"/>
      <c r="J39" s="134">
        <f>SUM(J30:J37)</f>
        <v>0</v>
      </c>
      <c r="K39" s="135"/>
      <c r="L39" s="11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pans="1:31" s="2" customFormat="1" ht="14.45" customHeight="1" x14ac:dyDescent="0.2">
      <c r="A40" s="37"/>
      <c r="B40" s="136"/>
      <c r="C40" s="137"/>
      <c r="D40" s="137"/>
      <c r="E40" s="137"/>
      <c r="F40" s="137"/>
      <c r="G40" s="137"/>
      <c r="H40" s="137"/>
      <c r="I40" s="137"/>
      <c r="J40" s="137"/>
      <c r="K40" s="137"/>
      <c r="L40" s="11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pans="1:31" s="2" customFormat="1" ht="6.95" customHeight="1" x14ac:dyDescent="0.2">
      <c r="A44" s="37"/>
      <c r="B44" s="138"/>
      <c r="C44" s="139"/>
      <c r="D44" s="139"/>
      <c r="E44" s="139"/>
      <c r="F44" s="139"/>
      <c r="G44" s="139"/>
      <c r="H44" s="139"/>
      <c r="I44" s="139"/>
      <c r="J44" s="139"/>
      <c r="K44" s="139"/>
      <c r="L44" s="11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pans="1:31" s="2" customFormat="1" ht="24.95" customHeight="1" x14ac:dyDescent="0.2">
      <c r="A45" s="37"/>
      <c r="B45" s="38"/>
      <c r="C45" s="25" t="s">
        <v>139</v>
      </c>
      <c r="D45" s="39"/>
      <c r="E45" s="39"/>
      <c r="F45" s="39"/>
      <c r="G45" s="39"/>
      <c r="H45" s="39"/>
      <c r="I45" s="39"/>
      <c r="J45" s="39"/>
      <c r="K45" s="39"/>
      <c r="L45" s="11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pans="1:31" s="2" customFormat="1" ht="6.95" customHeight="1" x14ac:dyDescent="0.2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1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pans="1:31" s="2" customFormat="1" ht="12" customHeight="1" x14ac:dyDescent="0.2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1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pans="1:31" s="2" customFormat="1" ht="16.5" customHeight="1" x14ac:dyDescent="0.2">
      <c r="A48" s="37"/>
      <c r="B48" s="38"/>
      <c r="C48" s="39"/>
      <c r="D48" s="39"/>
      <c r="E48" s="457" t="str">
        <f>E7</f>
        <v>Vybudování PPO na stokové síti v oblasti Karlín - přeložka sběrače IX Šaldova - DPS</v>
      </c>
      <c r="F48" s="458"/>
      <c r="G48" s="458"/>
      <c r="H48" s="458"/>
      <c r="I48" s="39"/>
      <c r="J48" s="39"/>
      <c r="K48" s="39"/>
      <c r="L48" s="11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pans="1:47" s="2" customFormat="1" ht="12" customHeight="1" x14ac:dyDescent="0.2">
      <c r="A49" s="37"/>
      <c r="B49" s="38"/>
      <c r="C49" s="31" t="s">
        <v>135</v>
      </c>
      <c r="D49" s="39"/>
      <c r="E49" s="39"/>
      <c r="F49" s="39"/>
      <c r="G49" s="39"/>
      <c r="H49" s="39"/>
      <c r="I49" s="39"/>
      <c r="J49" s="39"/>
      <c r="K49" s="39"/>
      <c r="L49" s="11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pans="1:47" s="2" customFormat="1" ht="16.5" customHeight="1" x14ac:dyDescent="0.2">
      <c r="A50" s="37"/>
      <c r="B50" s="38"/>
      <c r="C50" s="39"/>
      <c r="D50" s="39"/>
      <c r="E50" s="436" t="str">
        <f>E9</f>
        <v>VRN - Vedlejší rozpočtové náklady</v>
      </c>
      <c r="F50" s="456"/>
      <c r="G50" s="456"/>
      <c r="H50" s="456"/>
      <c r="I50" s="39"/>
      <c r="J50" s="39"/>
      <c r="K50" s="39"/>
      <c r="L50" s="11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pans="1:47" s="2" customFormat="1" ht="6.95" customHeight="1" x14ac:dyDescent="0.2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1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pans="1:47" s="2" customFormat="1" ht="12" customHeight="1" x14ac:dyDescent="0.2">
      <c r="A52" s="37"/>
      <c r="B52" s="38"/>
      <c r="C52" s="31" t="s">
        <v>22</v>
      </c>
      <c r="D52" s="39"/>
      <c r="E52" s="39"/>
      <c r="F52" s="29" t="str">
        <f>F12</f>
        <v>Praha 8 - Karlín</v>
      </c>
      <c r="G52" s="39"/>
      <c r="H52" s="39"/>
      <c r="I52" s="31" t="s">
        <v>24</v>
      </c>
      <c r="J52" s="62" t="str">
        <f>IF(J12="","",J12)</f>
        <v>4. 4. 2025</v>
      </c>
      <c r="K52" s="39"/>
      <c r="L52" s="11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pans="1:47" s="2" customFormat="1" ht="6.95" customHeight="1" x14ac:dyDescent="0.2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1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pans="1:47" s="2" customFormat="1" ht="25.7" customHeight="1" x14ac:dyDescent="0.2">
      <c r="A54" s="37"/>
      <c r="B54" s="38"/>
      <c r="C54" s="31" t="s">
        <v>30</v>
      </c>
      <c r="D54" s="39"/>
      <c r="E54" s="39"/>
      <c r="F54" s="29" t="str">
        <f>E15</f>
        <v>Pražská vodohospodářská společnost a.s., Praha 6</v>
      </c>
      <c r="G54" s="39"/>
      <c r="H54" s="39"/>
      <c r="I54" s="31" t="s">
        <v>38</v>
      </c>
      <c r="J54" s="35" t="str">
        <f>E21</f>
        <v>Sweco a.s., Táborská 31, Praha 4</v>
      </c>
      <c r="K54" s="39"/>
      <c r="L54" s="11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pans="1:47" s="2" customFormat="1" ht="25.7" customHeight="1" x14ac:dyDescent="0.2">
      <c r="A55" s="37"/>
      <c r="B55" s="38"/>
      <c r="C55" s="31" t="s">
        <v>36</v>
      </c>
      <c r="D55" s="39"/>
      <c r="E55" s="39"/>
      <c r="F55" s="29" t="str">
        <f>IF(E18="","",E18)</f>
        <v>Vyplň údaj</v>
      </c>
      <c r="G55" s="39"/>
      <c r="H55" s="39"/>
      <c r="I55" s="31" t="s">
        <v>43</v>
      </c>
      <c r="J55" s="35" t="str">
        <f>E24</f>
        <v>Sweco a.s., Táborská 31, Praha 4</v>
      </c>
      <c r="K55" s="39"/>
      <c r="L55" s="11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pans="1:47" s="2" customFormat="1" ht="10.35" customHeight="1" x14ac:dyDescent="0.2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1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pans="1:47" s="2" customFormat="1" ht="29.25" customHeight="1" x14ac:dyDescent="0.2">
      <c r="A57" s="37"/>
      <c r="B57" s="38"/>
      <c r="C57" s="140" t="s">
        <v>140</v>
      </c>
      <c r="D57" s="141"/>
      <c r="E57" s="141"/>
      <c r="F57" s="141"/>
      <c r="G57" s="141"/>
      <c r="H57" s="141"/>
      <c r="I57" s="141"/>
      <c r="J57" s="142" t="s">
        <v>141</v>
      </c>
      <c r="K57" s="141"/>
      <c r="L57" s="11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pans="1:47" s="2" customFormat="1" ht="10.35" customHeight="1" x14ac:dyDescent="0.2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1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pans="1:47" s="2" customFormat="1" ht="22.9" customHeight="1" x14ac:dyDescent="0.2">
      <c r="A59" s="37"/>
      <c r="B59" s="38"/>
      <c r="C59" s="143" t="s">
        <v>78</v>
      </c>
      <c r="D59" s="39"/>
      <c r="E59" s="39"/>
      <c r="F59" s="39"/>
      <c r="G59" s="39"/>
      <c r="H59" s="39"/>
      <c r="I59" s="39"/>
      <c r="J59" s="80">
        <f>J83</f>
        <v>0</v>
      </c>
      <c r="K59" s="39"/>
      <c r="L59" s="11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9" t="s">
        <v>142</v>
      </c>
    </row>
    <row r="60" spans="1:47" s="9" customFormat="1" ht="24.95" customHeight="1" x14ac:dyDescent="0.2">
      <c r="B60" s="144"/>
      <c r="C60" s="145"/>
      <c r="D60" s="146" t="s">
        <v>1794</v>
      </c>
      <c r="E60" s="147"/>
      <c r="F60" s="147"/>
      <c r="G60" s="147"/>
      <c r="H60" s="147"/>
      <c r="I60" s="147"/>
      <c r="J60" s="148">
        <f>J84</f>
        <v>0</v>
      </c>
      <c r="K60" s="145"/>
      <c r="L60" s="149"/>
    </row>
    <row r="61" spans="1:47" s="10" customFormat="1" ht="19.899999999999999" customHeight="1" x14ac:dyDescent="0.2">
      <c r="B61" s="150"/>
      <c r="C61" s="100"/>
      <c r="D61" s="151" t="s">
        <v>1795</v>
      </c>
      <c r="E61" s="152"/>
      <c r="F61" s="152"/>
      <c r="G61" s="152"/>
      <c r="H61" s="152"/>
      <c r="I61" s="152"/>
      <c r="J61" s="153">
        <f>J85</f>
        <v>0</v>
      </c>
      <c r="K61" s="100"/>
      <c r="L61" s="154"/>
    </row>
    <row r="62" spans="1:47" s="10" customFormat="1" ht="19.899999999999999" customHeight="1" x14ac:dyDescent="0.2">
      <c r="B62" s="150"/>
      <c r="C62" s="100"/>
      <c r="D62" s="151" t="s">
        <v>1796</v>
      </c>
      <c r="E62" s="152"/>
      <c r="F62" s="152"/>
      <c r="G62" s="152"/>
      <c r="H62" s="152"/>
      <c r="I62" s="152"/>
      <c r="J62" s="153">
        <f>J87</f>
        <v>0</v>
      </c>
      <c r="K62" s="100"/>
      <c r="L62" s="154"/>
    </row>
    <row r="63" spans="1:47" s="10" customFormat="1" ht="19.899999999999999" customHeight="1" x14ac:dyDescent="0.2">
      <c r="B63" s="150"/>
      <c r="C63" s="100"/>
      <c r="D63" s="151" t="s">
        <v>1797</v>
      </c>
      <c r="E63" s="152"/>
      <c r="F63" s="152"/>
      <c r="G63" s="152"/>
      <c r="H63" s="152"/>
      <c r="I63" s="152"/>
      <c r="J63" s="153">
        <f>J89</f>
        <v>0</v>
      </c>
      <c r="K63" s="100"/>
      <c r="L63" s="154"/>
    </row>
    <row r="64" spans="1:47" s="2" customFormat="1" ht="21.75" customHeight="1" x14ac:dyDescent="0.2">
      <c r="A64" s="37"/>
      <c r="B64" s="38"/>
      <c r="C64" s="39"/>
      <c r="D64" s="39"/>
      <c r="E64" s="39"/>
      <c r="F64" s="39"/>
      <c r="G64" s="39"/>
      <c r="H64" s="39"/>
      <c r="I64" s="39"/>
      <c r="J64" s="39"/>
      <c r="K64" s="39"/>
      <c r="L64" s="11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5" spans="1:31" s="2" customFormat="1" ht="6.95" customHeight="1" x14ac:dyDescent="0.2">
      <c r="A65" s="37"/>
      <c r="B65" s="50"/>
      <c r="C65" s="51"/>
      <c r="D65" s="51"/>
      <c r="E65" s="51"/>
      <c r="F65" s="51"/>
      <c r="G65" s="51"/>
      <c r="H65" s="51"/>
      <c r="I65" s="51"/>
      <c r="J65" s="51"/>
      <c r="K65" s="51"/>
      <c r="L65" s="117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9" spans="1:31" s="2" customFormat="1" ht="6.95" customHeight="1" x14ac:dyDescent="0.2">
      <c r="A69" s="37"/>
      <c r="B69" s="52"/>
      <c r="C69" s="53"/>
      <c r="D69" s="53"/>
      <c r="E69" s="53"/>
      <c r="F69" s="53"/>
      <c r="G69" s="53"/>
      <c r="H69" s="53"/>
      <c r="I69" s="53"/>
      <c r="J69" s="53"/>
      <c r="K69" s="53"/>
      <c r="L69" s="117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pans="1:31" s="2" customFormat="1" ht="24.95" customHeight="1" x14ac:dyDescent="0.2">
      <c r="A70" s="37"/>
      <c r="B70" s="38"/>
      <c r="C70" s="25" t="s">
        <v>156</v>
      </c>
      <c r="D70" s="39"/>
      <c r="E70" s="39"/>
      <c r="F70" s="39"/>
      <c r="G70" s="39"/>
      <c r="H70" s="39"/>
      <c r="I70" s="39"/>
      <c r="J70" s="39"/>
      <c r="K70" s="39"/>
      <c r="L70" s="117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pans="1:31" s="2" customFormat="1" ht="6.95" customHeight="1" x14ac:dyDescent="0.2">
      <c r="A71" s="37"/>
      <c r="B71" s="38"/>
      <c r="C71" s="39"/>
      <c r="D71" s="39"/>
      <c r="E71" s="39"/>
      <c r="F71" s="39"/>
      <c r="G71" s="39"/>
      <c r="H71" s="39"/>
      <c r="I71" s="39"/>
      <c r="J71" s="39"/>
      <c r="K71" s="39"/>
      <c r="L71" s="117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pans="1:31" s="2" customFormat="1" ht="12" customHeight="1" x14ac:dyDescent="0.2">
      <c r="A72" s="37"/>
      <c r="B72" s="38"/>
      <c r="C72" s="31" t="s">
        <v>16</v>
      </c>
      <c r="D72" s="39"/>
      <c r="E72" s="39"/>
      <c r="F72" s="39"/>
      <c r="G72" s="39"/>
      <c r="H72" s="39"/>
      <c r="I72" s="39"/>
      <c r="J72" s="39"/>
      <c r="K72" s="39"/>
      <c r="L72" s="117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pans="1:31" s="2" customFormat="1" ht="16.5" customHeight="1" x14ac:dyDescent="0.2">
      <c r="A73" s="37"/>
      <c r="B73" s="38"/>
      <c r="C73" s="39"/>
      <c r="D73" s="39"/>
      <c r="E73" s="457" t="str">
        <f>E7</f>
        <v>Vybudování PPO na stokové síti v oblasti Karlín - přeložka sběrače IX Šaldova - DPS</v>
      </c>
      <c r="F73" s="458"/>
      <c r="G73" s="458"/>
      <c r="H73" s="458"/>
      <c r="I73" s="39"/>
      <c r="J73" s="39"/>
      <c r="K73" s="39"/>
      <c r="L73" s="117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pans="1:31" s="2" customFormat="1" ht="12" customHeight="1" x14ac:dyDescent="0.2">
      <c r="A74" s="37"/>
      <c r="B74" s="38"/>
      <c r="C74" s="31" t="s">
        <v>135</v>
      </c>
      <c r="D74" s="39"/>
      <c r="E74" s="39"/>
      <c r="F74" s="39"/>
      <c r="G74" s="39"/>
      <c r="H74" s="39"/>
      <c r="I74" s="39"/>
      <c r="J74" s="39"/>
      <c r="K74" s="39"/>
      <c r="L74" s="117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pans="1:31" s="2" customFormat="1" ht="16.5" customHeight="1" x14ac:dyDescent="0.2">
      <c r="A75" s="37"/>
      <c r="B75" s="38"/>
      <c r="C75" s="39"/>
      <c r="D75" s="39"/>
      <c r="E75" s="436" t="str">
        <f>E9</f>
        <v>VRN - Vedlejší rozpočtové náklady</v>
      </c>
      <c r="F75" s="456"/>
      <c r="G75" s="456"/>
      <c r="H75" s="456"/>
      <c r="I75" s="39"/>
      <c r="J75" s="39"/>
      <c r="K75" s="39"/>
      <c r="L75" s="117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pans="1:31" s="2" customFormat="1" ht="6.95" customHeight="1" x14ac:dyDescent="0.2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11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pans="1:31" s="2" customFormat="1" ht="12" customHeight="1" x14ac:dyDescent="0.2">
      <c r="A77" s="37"/>
      <c r="B77" s="38"/>
      <c r="C77" s="31" t="s">
        <v>22</v>
      </c>
      <c r="D77" s="39"/>
      <c r="E77" s="39"/>
      <c r="F77" s="29" t="str">
        <f>F12</f>
        <v>Praha 8 - Karlín</v>
      </c>
      <c r="G77" s="39"/>
      <c r="H77" s="39"/>
      <c r="I77" s="31" t="s">
        <v>24</v>
      </c>
      <c r="J77" s="62" t="str">
        <f>IF(J12="","",J12)</f>
        <v>4. 4. 2025</v>
      </c>
      <c r="K77" s="39"/>
      <c r="L77" s="117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pans="1:31" s="2" customFormat="1" ht="6.95" customHeight="1" x14ac:dyDescent="0.2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17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pans="1:31" s="2" customFormat="1" ht="25.7" customHeight="1" x14ac:dyDescent="0.2">
      <c r="A79" s="37"/>
      <c r="B79" s="38"/>
      <c r="C79" s="31" t="s">
        <v>30</v>
      </c>
      <c r="D79" s="39"/>
      <c r="E79" s="39"/>
      <c r="F79" s="29" t="str">
        <f>E15</f>
        <v>Pražská vodohospodářská společnost a.s., Praha 6</v>
      </c>
      <c r="G79" s="39"/>
      <c r="H79" s="39"/>
      <c r="I79" s="31" t="s">
        <v>38</v>
      </c>
      <c r="J79" s="35" t="str">
        <f>E21</f>
        <v>Sweco a.s., Táborská 31, Praha 4</v>
      </c>
      <c r="K79" s="39"/>
      <c r="L79" s="117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pans="1:31" s="2" customFormat="1" ht="25.7" customHeight="1" x14ac:dyDescent="0.2">
      <c r="A80" s="37"/>
      <c r="B80" s="38"/>
      <c r="C80" s="31" t="s">
        <v>36</v>
      </c>
      <c r="D80" s="39"/>
      <c r="E80" s="39"/>
      <c r="F80" s="29" t="str">
        <f>IF(E18="","",E18)</f>
        <v>Vyplň údaj</v>
      </c>
      <c r="G80" s="39"/>
      <c r="H80" s="39"/>
      <c r="I80" s="31" t="s">
        <v>43</v>
      </c>
      <c r="J80" s="35" t="str">
        <f>E24</f>
        <v>Sweco a.s., Táborská 31, Praha 4</v>
      </c>
      <c r="K80" s="39"/>
      <c r="L80" s="117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pans="1:65" s="2" customFormat="1" ht="10.35" customHeight="1" x14ac:dyDescent="0.2">
      <c r="A81" s="37"/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117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pans="1:65" s="11" customFormat="1" ht="29.25" customHeight="1" x14ac:dyDescent="0.2">
      <c r="A82" s="155"/>
      <c r="B82" s="156"/>
      <c r="C82" s="157" t="s">
        <v>157</v>
      </c>
      <c r="D82" s="158" t="s">
        <v>65</v>
      </c>
      <c r="E82" s="158" t="s">
        <v>61</v>
      </c>
      <c r="F82" s="158" t="s">
        <v>62</v>
      </c>
      <c r="G82" s="158" t="s">
        <v>158</v>
      </c>
      <c r="H82" s="158" t="s">
        <v>159</v>
      </c>
      <c r="I82" s="158" t="s">
        <v>160</v>
      </c>
      <c r="J82" s="158" t="s">
        <v>141</v>
      </c>
      <c r="K82" s="159" t="s">
        <v>161</v>
      </c>
      <c r="L82" s="160"/>
      <c r="M82" s="71" t="s">
        <v>79</v>
      </c>
      <c r="N82" s="72" t="s">
        <v>50</v>
      </c>
      <c r="O82" s="72" t="s">
        <v>162</v>
      </c>
      <c r="P82" s="72" t="s">
        <v>163</v>
      </c>
      <c r="Q82" s="72" t="s">
        <v>164</v>
      </c>
      <c r="R82" s="72" t="s">
        <v>165</v>
      </c>
      <c r="S82" s="72" t="s">
        <v>166</v>
      </c>
      <c r="T82" s="73" t="s">
        <v>167</v>
      </c>
      <c r="U82" s="155"/>
      <c r="V82" s="155"/>
      <c r="W82" s="155"/>
      <c r="X82" s="155"/>
      <c r="Y82" s="155"/>
      <c r="Z82" s="155"/>
      <c r="AA82" s="155"/>
      <c r="AB82" s="155"/>
      <c r="AC82" s="155"/>
      <c r="AD82" s="155"/>
      <c r="AE82" s="155"/>
    </row>
    <row r="83" spans="1:65" s="2" customFormat="1" ht="22.9" customHeight="1" x14ac:dyDescent="0.25">
      <c r="A83" s="37"/>
      <c r="B83" s="38"/>
      <c r="C83" s="78" t="s">
        <v>168</v>
      </c>
      <c r="D83" s="39"/>
      <c r="E83" s="39"/>
      <c r="F83" s="39"/>
      <c r="G83" s="39"/>
      <c r="H83" s="39"/>
      <c r="I83" s="39"/>
      <c r="J83" s="161">
        <f>BK83</f>
        <v>0</v>
      </c>
      <c r="K83" s="39"/>
      <c r="L83" s="42"/>
      <c r="M83" s="74"/>
      <c r="N83" s="162"/>
      <c r="O83" s="75"/>
      <c r="P83" s="163">
        <f>P84</f>
        <v>0</v>
      </c>
      <c r="Q83" s="75"/>
      <c r="R83" s="163">
        <f>R84</f>
        <v>0</v>
      </c>
      <c r="S83" s="75"/>
      <c r="T83" s="164">
        <f>T84</f>
        <v>0</v>
      </c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T83" s="19" t="s">
        <v>80</v>
      </c>
      <c r="AU83" s="19" t="s">
        <v>142</v>
      </c>
      <c r="BK83" s="165">
        <f>BK84</f>
        <v>0</v>
      </c>
    </row>
    <row r="84" spans="1:65" s="12" customFormat="1" ht="25.9" customHeight="1" x14ac:dyDescent="0.2">
      <c r="B84" s="166"/>
      <c r="C84" s="167"/>
      <c r="D84" s="168" t="s">
        <v>80</v>
      </c>
      <c r="E84" s="169" t="s">
        <v>111</v>
      </c>
      <c r="F84" s="169" t="s">
        <v>112</v>
      </c>
      <c r="G84" s="167"/>
      <c r="H84" s="167"/>
      <c r="I84" s="170"/>
      <c r="J84" s="171">
        <f>BK84</f>
        <v>0</v>
      </c>
      <c r="K84" s="167"/>
      <c r="L84" s="172"/>
      <c r="M84" s="173"/>
      <c r="N84" s="174"/>
      <c r="O84" s="174"/>
      <c r="P84" s="175">
        <f>P85+P87+P89</f>
        <v>0</v>
      </c>
      <c r="Q84" s="174"/>
      <c r="R84" s="175">
        <f>R85+R87+R89</f>
        <v>0</v>
      </c>
      <c r="S84" s="174"/>
      <c r="T84" s="176">
        <f>T85+T87+T89</f>
        <v>0</v>
      </c>
      <c r="AR84" s="177" t="s">
        <v>88</v>
      </c>
      <c r="AT84" s="178" t="s">
        <v>80</v>
      </c>
      <c r="AU84" s="178" t="s">
        <v>81</v>
      </c>
      <c r="AY84" s="177" t="s">
        <v>171</v>
      </c>
      <c r="BK84" s="179">
        <f>BK85+BK87+BK89</f>
        <v>0</v>
      </c>
    </row>
    <row r="85" spans="1:65" s="12" customFormat="1" ht="22.9" customHeight="1" x14ac:dyDescent="0.2">
      <c r="B85" s="166"/>
      <c r="C85" s="167"/>
      <c r="D85" s="168" t="s">
        <v>80</v>
      </c>
      <c r="E85" s="180" t="s">
        <v>1798</v>
      </c>
      <c r="F85" s="180" t="s">
        <v>1799</v>
      </c>
      <c r="G85" s="167"/>
      <c r="H85" s="167"/>
      <c r="I85" s="170"/>
      <c r="J85" s="181">
        <f>BK85</f>
        <v>0</v>
      </c>
      <c r="K85" s="167"/>
      <c r="L85" s="172"/>
      <c r="M85" s="173"/>
      <c r="N85" s="174"/>
      <c r="O85" s="174"/>
      <c r="P85" s="175">
        <f>P86</f>
        <v>0</v>
      </c>
      <c r="Q85" s="174"/>
      <c r="R85" s="175">
        <f>R86</f>
        <v>0</v>
      </c>
      <c r="S85" s="174"/>
      <c r="T85" s="176">
        <f>T86</f>
        <v>0</v>
      </c>
      <c r="AR85" s="177" t="s">
        <v>88</v>
      </c>
      <c r="AT85" s="178" t="s">
        <v>80</v>
      </c>
      <c r="AU85" s="178" t="s">
        <v>88</v>
      </c>
      <c r="AY85" s="177" t="s">
        <v>171</v>
      </c>
      <c r="BK85" s="179">
        <f>BK86</f>
        <v>0</v>
      </c>
    </row>
    <row r="86" spans="1:65" s="2" customFormat="1" ht="16.5" customHeight="1" x14ac:dyDescent="0.2">
      <c r="A86" s="37"/>
      <c r="B86" s="38"/>
      <c r="C86" s="182" t="s">
        <v>88</v>
      </c>
      <c r="D86" s="182" t="s">
        <v>173</v>
      </c>
      <c r="E86" s="183" t="s">
        <v>1800</v>
      </c>
      <c r="F86" s="184" t="s">
        <v>1799</v>
      </c>
      <c r="G86" s="185" t="s">
        <v>176</v>
      </c>
      <c r="H86" s="186">
        <v>1</v>
      </c>
      <c r="I86" s="187"/>
      <c r="J86" s="188">
        <f>ROUND(I86*H86,2)</f>
        <v>0</v>
      </c>
      <c r="K86" s="184" t="s">
        <v>177</v>
      </c>
      <c r="L86" s="42"/>
      <c r="M86" s="189" t="s">
        <v>79</v>
      </c>
      <c r="N86" s="190" t="s">
        <v>51</v>
      </c>
      <c r="O86" s="67"/>
      <c r="P86" s="191">
        <f>O86*H86</f>
        <v>0</v>
      </c>
      <c r="Q86" s="191">
        <v>0</v>
      </c>
      <c r="R86" s="191">
        <f>Q86*H86</f>
        <v>0</v>
      </c>
      <c r="S86" s="191">
        <v>0</v>
      </c>
      <c r="T86" s="192">
        <f>S86*H86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193" t="s">
        <v>1801</v>
      </c>
      <c r="AT86" s="193" t="s">
        <v>173</v>
      </c>
      <c r="AU86" s="193" t="s">
        <v>90</v>
      </c>
      <c r="AY86" s="19" t="s">
        <v>171</v>
      </c>
      <c r="BE86" s="194">
        <f>IF(N86="základní",J86,0)</f>
        <v>0</v>
      </c>
      <c r="BF86" s="194">
        <f>IF(N86="snížená",J86,0)</f>
        <v>0</v>
      </c>
      <c r="BG86" s="194">
        <f>IF(N86="zákl. přenesená",J86,0)</f>
        <v>0</v>
      </c>
      <c r="BH86" s="194">
        <f>IF(N86="sníž. přenesená",J86,0)</f>
        <v>0</v>
      </c>
      <c r="BI86" s="194">
        <f>IF(N86="nulová",J86,0)</f>
        <v>0</v>
      </c>
      <c r="BJ86" s="19" t="s">
        <v>88</v>
      </c>
      <c r="BK86" s="194">
        <f>ROUND(I86*H86,2)</f>
        <v>0</v>
      </c>
      <c r="BL86" s="19" t="s">
        <v>1801</v>
      </c>
      <c r="BM86" s="193" t="s">
        <v>1802</v>
      </c>
    </row>
    <row r="87" spans="1:65" s="12" customFormat="1" ht="22.9" customHeight="1" x14ac:dyDescent="0.2">
      <c r="B87" s="166"/>
      <c r="C87" s="167"/>
      <c r="D87" s="168" t="s">
        <v>80</v>
      </c>
      <c r="E87" s="180" t="s">
        <v>1803</v>
      </c>
      <c r="F87" s="180" t="s">
        <v>1804</v>
      </c>
      <c r="G87" s="167"/>
      <c r="H87" s="167"/>
      <c r="I87" s="170"/>
      <c r="J87" s="181">
        <f>BK87</f>
        <v>0</v>
      </c>
      <c r="K87" s="167"/>
      <c r="L87" s="172"/>
      <c r="M87" s="173"/>
      <c r="N87" s="174"/>
      <c r="O87" s="174"/>
      <c r="P87" s="175">
        <f>P88</f>
        <v>0</v>
      </c>
      <c r="Q87" s="174"/>
      <c r="R87" s="175">
        <f>R88</f>
        <v>0</v>
      </c>
      <c r="S87" s="174"/>
      <c r="T87" s="176">
        <f>T88</f>
        <v>0</v>
      </c>
      <c r="AR87" s="177" t="s">
        <v>208</v>
      </c>
      <c r="AT87" s="178" t="s">
        <v>80</v>
      </c>
      <c r="AU87" s="178" t="s">
        <v>88</v>
      </c>
      <c r="AY87" s="177" t="s">
        <v>171</v>
      </c>
      <c r="BK87" s="179">
        <f>BK88</f>
        <v>0</v>
      </c>
    </row>
    <row r="88" spans="1:65" s="2" customFormat="1" ht="16.5" customHeight="1" x14ac:dyDescent="0.2">
      <c r="A88" s="37"/>
      <c r="B88" s="38"/>
      <c r="C88" s="182" t="s">
        <v>90</v>
      </c>
      <c r="D88" s="182" t="s">
        <v>173</v>
      </c>
      <c r="E88" s="183" t="s">
        <v>1805</v>
      </c>
      <c r="F88" s="184" t="s">
        <v>1804</v>
      </c>
      <c r="G88" s="185" t="s">
        <v>176</v>
      </c>
      <c r="H88" s="186">
        <v>1</v>
      </c>
      <c r="I88" s="187"/>
      <c r="J88" s="188">
        <f>ROUND(I88*H88,2)</f>
        <v>0</v>
      </c>
      <c r="K88" s="184" t="s">
        <v>177</v>
      </c>
      <c r="L88" s="42"/>
      <c r="M88" s="189" t="s">
        <v>79</v>
      </c>
      <c r="N88" s="190" t="s">
        <v>51</v>
      </c>
      <c r="O88" s="67"/>
      <c r="P88" s="191">
        <f>O88*H88</f>
        <v>0</v>
      </c>
      <c r="Q88" s="191">
        <v>0</v>
      </c>
      <c r="R88" s="191">
        <f>Q88*H88</f>
        <v>0</v>
      </c>
      <c r="S88" s="191">
        <v>0</v>
      </c>
      <c r="T88" s="192">
        <f>S88*H88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193" t="s">
        <v>1801</v>
      </c>
      <c r="AT88" s="193" t="s">
        <v>173</v>
      </c>
      <c r="AU88" s="193" t="s">
        <v>90</v>
      </c>
      <c r="AY88" s="19" t="s">
        <v>171</v>
      </c>
      <c r="BE88" s="194">
        <f>IF(N88="základní",J88,0)</f>
        <v>0</v>
      </c>
      <c r="BF88" s="194">
        <f>IF(N88="snížená",J88,0)</f>
        <v>0</v>
      </c>
      <c r="BG88" s="194">
        <f>IF(N88="zákl. přenesená",J88,0)</f>
        <v>0</v>
      </c>
      <c r="BH88" s="194">
        <f>IF(N88="sníž. přenesená",J88,0)</f>
        <v>0</v>
      </c>
      <c r="BI88" s="194">
        <f>IF(N88="nulová",J88,0)</f>
        <v>0</v>
      </c>
      <c r="BJ88" s="19" t="s">
        <v>88</v>
      </c>
      <c r="BK88" s="194">
        <f>ROUND(I88*H88,2)</f>
        <v>0</v>
      </c>
      <c r="BL88" s="19" t="s">
        <v>1801</v>
      </c>
      <c r="BM88" s="193" t="s">
        <v>1806</v>
      </c>
    </row>
    <row r="89" spans="1:65" s="12" customFormat="1" ht="22.9" customHeight="1" x14ac:dyDescent="0.2">
      <c r="B89" s="166"/>
      <c r="C89" s="167"/>
      <c r="D89" s="168" t="s">
        <v>80</v>
      </c>
      <c r="E89" s="180" t="s">
        <v>1807</v>
      </c>
      <c r="F89" s="180" t="s">
        <v>1808</v>
      </c>
      <c r="G89" s="167"/>
      <c r="H89" s="167"/>
      <c r="I89" s="170"/>
      <c r="J89" s="181">
        <f>BK89</f>
        <v>0</v>
      </c>
      <c r="K89" s="167"/>
      <c r="L89" s="172"/>
      <c r="M89" s="173"/>
      <c r="N89" s="174"/>
      <c r="O89" s="174"/>
      <c r="P89" s="175">
        <f>P90</f>
        <v>0</v>
      </c>
      <c r="Q89" s="174"/>
      <c r="R89" s="175">
        <f>R90</f>
        <v>0</v>
      </c>
      <c r="S89" s="174"/>
      <c r="T89" s="176">
        <f>T90</f>
        <v>0</v>
      </c>
      <c r="AR89" s="177" t="s">
        <v>208</v>
      </c>
      <c r="AT89" s="178" t="s">
        <v>80</v>
      </c>
      <c r="AU89" s="178" t="s">
        <v>88</v>
      </c>
      <c r="AY89" s="177" t="s">
        <v>171</v>
      </c>
      <c r="BK89" s="179">
        <f>BK90</f>
        <v>0</v>
      </c>
    </row>
    <row r="90" spans="1:65" s="2" customFormat="1" ht="16.5" customHeight="1" x14ac:dyDescent="0.2">
      <c r="A90" s="37"/>
      <c r="B90" s="38"/>
      <c r="C90" s="182" t="s">
        <v>193</v>
      </c>
      <c r="D90" s="182" t="s">
        <v>173</v>
      </c>
      <c r="E90" s="183" t="s">
        <v>1809</v>
      </c>
      <c r="F90" s="184" t="s">
        <v>1808</v>
      </c>
      <c r="G90" s="185" t="s">
        <v>176</v>
      </c>
      <c r="H90" s="186">
        <v>1</v>
      </c>
      <c r="I90" s="187"/>
      <c r="J90" s="188">
        <f>ROUND(I90*H90,2)</f>
        <v>0</v>
      </c>
      <c r="K90" s="184" t="s">
        <v>177</v>
      </c>
      <c r="L90" s="42"/>
      <c r="M90" s="244" t="s">
        <v>79</v>
      </c>
      <c r="N90" s="245" t="s">
        <v>51</v>
      </c>
      <c r="O90" s="246"/>
      <c r="P90" s="247">
        <f>O90*H90</f>
        <v>0</v>
      </c>
      <c r="Q90" s="247">
        <v>0</v>
      </c>
      <c r="R90" s="247">
        <f>Q90*H90</f>
        <v>0</v>
      </c>
      <c r="S90" s="247">
        <v>0</v>
      </c>
      <c r="T90" s="248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193" t="s">
        <v>1801</v>
      </c>
      <c r="AT90" s="193" t="s">
        <v>173</v>
      </c>
      <c r="AU90" s="193" t="s">
        <v>90</v>
      </c>
      <c r="AY90" s="19" t="s">
        <v>171</v>
      </c>
      <c r="BE90" s="194">
        <f>IF(N90="základní",J90,0)</f>
        <v>0</v>
      </c>
      <c r="BF90" s="194">
        <f>IF(N90="snížená",J90,0)</f>
        <v>0</v>
      </c>
      <c r="BG90" s="194">
        <f>IF(N90="zákl. přenesená",J90,0)</f>
        <v>0</v>
      </c>
      <c r="BH90" s="194">
        <f>IF(N90="sníž. přenesená",J90,0)</f>
        <v>0</v>
      </c>
      <c r="BI90" s="194">
        <f>IF(N90="nulová",J90,0)</f>
        <v>0</v>
      </c>
      <c r="BJ90" s="19" t="s">
        <v>88</v>
      </c>
      <c r="BK90" s="194">
        <f>ROUND(I90*H90,2)</f>
        <v>0</v>
      </c>
      <c r="BL90" s="19" t="s">
        <v>1801</v>
      </c>
      <c r="BM90" s="193" t="s">
        <v>1810</v>
      </c>
    </row>
    <row r="91" spans="1:65" s="2" customFormat="1" ht="6.95" customHeight="1" x14ac:dyDescent="0.2">
      <c r="A91" s="37"/>
      <c r="B91" s="50"/>
      <c r="C91" s="51"/>
      <c r="D91" s="51"/>
      <c r="E91" s="51"/>
      <c r="F91" s="51"/>
      <c r="G91" s="51"/>
      <c r="H91" s="51"/>
      <c r="I91" s="51"/>
      <c r="J91" s="51"/>
      <c r="K91" s="51"/>
      <c r="L91" s="42"/>
      <c r="M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</sheetData>
  <sheetProtection algorithmName="SHA-512" hashValue="PN4GLHOnyafFcIJ2bolwZhlhi7V09I3bU4h+yI/LVmUwTF04UqOu322P6nR5wlsLuxYf81j6iFJgo41s77wC4Q==" saltValue="B+a0QqLQKXmP5n7WvyuU6eCCHO9ZO1CSrQZMzsWxY8Z+YV+v22RMuFeMBPdKof8x8wtOooHb60HKYAaL+d6+ww==" spinCount="100000" sheet="1" objects="1" scenarios="1" formatColumns="0" formatRows="0" autoFilter="0"/>
  <autoFilter ref="C82:K90" xr:uid="{00000000-0009-0000-0000-000007000000}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12</vt:i4>
      </vt:variant>
      <vt:variant>
        <vt:lpstr>Pojmenované oblasti</vt:lpstr>
      </vt:variant>
      <vt:variant>
        <vt:i4>21</vt:i4>
      </vt:variant>
    </vt:vector>
  </HeadingPairs>
  <TitlesOfParts>
    <vt:vector size="33" baseType="lpstr">
      <vt:lpstr>Rekapitulace</vt:lpstr>
      <vt:lpstr>Rekapitulace stavby</vt:lpstr>
      <vt:lpstr>SO 07.1.1 - Přeložka sběr...</vt:lpstr>
      <vt:lpstr>SO 07.1.2 - Přeložka sběr...</vt:lpstr>
      <vt:lpstr>SO 07.1.3 - Přeložka sběr...</vt:lpstr>
      <vt:lpstr>SO 07.2 - Zajištění stave...</vt:lpstr>
      <vt:lpstr>SO 10 - Rušení stok</vt:lpstr>
      <vt:lpstr>SO 50 - Provizorní vjezd</vt:lpstr>
      <vt:lpstr>VRN - Vedlejší rozpočtové...</vt:lpstr>
      <vt:lpstr>ON - Ostatní náklady</vt:lpstr>
      <vt:lpstr>Seznam figur</vt:lpstr>
      <vt:lpstr>Pokyny pro vyplnění</vt:lpstr>
      <vt:lpstr>'ON - Ostatní náklady'!Názvy_tisku</vt:lpstr>
      <vt:lpstr>'Rekapitulace stavby'!Názvy_tisku</vt:lpstr>
      <vt:lpstr>'Seznam figur'!Názvy_tisku</vt:lpstr>
      <vt:lpstr>'SO 07.1.1 - Přeložka sběr...'!Názvy_tisku</vt:lpstr>
      <vt:lpstr>'SO 07.1.2 - Přeložka sběr...'!Názvy_tisku</vt:lpstr>
      <vt:lpstr>'SO 07.1.3 - Přeložka sběr...'!Názvy_tisku</vt:lpstr>
      <vt:lpstr>'SO 07.2 - Zajištění stave...'!Názvy_tisku</vt:lpstr>
      <vt:lpstr>'SO 10 - Rušení stok'!Názvy_tisku</vt:lpstr>
      <vt:lpstr>'SO 50 - Provizorní vjezd'!Názvy_tisku</vt:lpstr>
      <vt:lpstr>'VRN - Vedlejší rozpočtové...'!Názvy_tisku</vt:lpstr>
      <vt:lpstr>'ON - Ostatní náklady'!Oblast_tisku</vt:lpstr>
      <vt:lpstr>'Pokyny pro vyplnění'!Oblast_tisku</vt:lpstr>
      <vt:lpstr>'Rekapitulace stavby'!Oblast_tisku</vt:lpstr>
      <vt:lpstr>'Seznam figur'!Oblast_tisku</vt:lpstr>
      <vt:lpstr>'SO 07.1.1 - Přeložka sběr...'!Oblast_tisku</vt:lpstr>
      <vt:lpstr>'SO 07.1.2 - Přeložka sběr...'!Oblast_tisku</vt:lpstr>
      <vt:lpstr>'SO 07.1.3 - Přeložka sběr...'!Oblast_tisku</vt:lpstr>
      <vt:lpstr>'SO 07.2 - Zajištění stave...'!Oblast_tisku</vt:lpstr>
      <vt:lpstr>'SO 10 - Rušení stok'!Oblast_tisku</vt:lpstr>
      <vt:lpstr>'SO 50 - Provizorní vjezd'!Oblast_tisku</vt:lpstr>
      <vt:lpstr>'VRN - Vedlejší rozpočtové...'!Oblast_tisku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Chladová, Barbora</dc:creator>
  <cp:lastModifiedBy>Chladová, Barbora</cp:lastModifiedBy>
  <dcterms:created xsi:type="dcterms:W3CDTF">2025-06-13T14:23:58Z</dcterms:created>
  <dcterms:modified xsi:type="dcterms:W3CDTF">2025-06-13T15:36:55Z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3f08ec5-d6d9-4227-8387-ccbfcb3632c4_Enabled">
    <vt:lpwstr>true</vt:lpwstr>
  </property>
  <property fmtid="{D5CDD505-2E9C-101B-9397-08002B2CF9AE}" pid="3" name="MSIP_Label_43f08ec5-d6d9-4227-8387-ccbfcb3632c4_SetDate">
    <vt:lpwstr>2025-06-13T14:34:33Z</vt:lpwstr>
  </property>
  <property fmtid="{D5CDD505-2E9C-101B-9397-08002B2CF9AE}" pid="4" name="MSIP_Label_43f08ec5-d6d9-4227-8387-ccbfcb3632c4_Method">
    <vt:lpwstr>Standard</vt:lpwstr>
  </property>
  <property fmtid="{D5CDD505-2E9C-101B-9397-08002B2CF9AE}" pid="5" name="MSIP_Label_43f08ec5-d6d9-4227-8387-ccbfcb3632c4_Name">
    <vt:lpwstr>Sweco Restricted</vt:lpwstr>
  </property>
  <property fmtid="{D5CDD505-2E9C-101B-9397-08002B2CF9AE}" pid="6" name="MSIP_Label_43f08ec5-d6d9-4227-8387-ccbfcb3632c4_SiteId">
    <vt:lpwstr>b7872ef0-9a00-4c18-8a4a-c7d25c778a9e</vt:lpwstr>
  </property>
  <property fmtid="{D5CDD505-2E9C-101B-9397-08002B2CF9AE}" pid="7" name="MSIP_Label_43f08ec5-d6d9-4227-8387-ccbfcb3632c4_ActionId">
    <vt:lpwstr>a83b92aa-a5e2-469f-9bc2-3f152a5630c2</vt:lpwstr>
  </property>
  <property fmtid="{D5CDD505-2E9C-101B-9397-08002B2CF9AE}" pid="8" name="MSIP_Label_43f08ec5-d6d9-4227-8387-ccbfcb3632c4_ContentBits">
    <vt:lpwstr>0</vt:lpwstr>
  </property>
</Properties>
</file>